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8.xml" ContentType="application/vnd.openxmlformats-officedocument.drawing+xml"/>
  <Override PartName="/xl/drawings/drawing19.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Override PartName="/xl/drawings/drawing17.xml" ContentType="application/vnd.openxmlformats-officedocument.drawing+xml"/>
  <Override PartName="/xl/drawings/drawing18.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drawings/drawing10.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14.xml" ContentType="application/vnd.openxmlformats-officedocument.spreadsheetml.worksheet+xml"/>
  <Override PartName="/xl/worksheets/sheet23.xml" ContentType="application/vnd.openxmlformats-officedocument.spreadsheetml.worksheet+xml"/>
  <Override PartName="/xl/drawings/drawing7.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50" windowWidth="23640" windowHeight="9780" tabRatio="955"/>
  </bookViews>
  <sheets>
    <sheet name="Anasayfa" sheetId="2" r:id="rId1"/>
    <sheet name="1.2" sheetId="33" r:id="rId2"/>
    <sheet name="1.3" sheetId="34" r:id="rId3"/>
    <sheet name="1.4" sheetId="35" r:id="rId4"/>
    <sheet name="1.5" sheetId="36" r:id="rId5"/>
    <sheet name="1.6" sheetId="37" r:id="rId6"/>
    <sheet name="1.7" sheetId="38" r:id="rId7"/>
    <sheet name="1.8" sheetId="39" r:id="rId8"/>
    <sheet name="1.9" sheetId="40" r:id="rId9"/>
    <sheet name="1.10" sheetId="41" r:id="rId10"/>
    <sheet name="1.11" sheetId="42" r:id="rId11"/>
    <sheet name="1.12" sheetId="43" r:id="rId12"/>
    <sheet name="1.13" sheetId="44" r:id="rId13"/>
    <sheet name="2.1" sheetId="45" r:id="rId14"/>
    <sheet name="2.2" sheetId="46" r:id="rId15"/>
    <sheet name="2.4" sheetId="48" r:id="rId16"/>
    <sheet name="3.3" sheetId="53" r:id="rId17"/>
    <sheet name="3.4" sheetId="54" r:id="rId18"/>
    <sheet name="3.8" sheetId="58" r:id="rId19"/>
    <sheet name="3.12" sheetId="62" r:id="rId20"/>
    <sheet name="3.13" sheetId="63" r:id="rId21"/>
    <sheet name="4.1" sheetId="64" r:id="rId22"/>
    <sheet name="4.5" sheetId="68" r:id="rId23"/>
    <sheet name="unvan" sheetId="3" state="hidden" r:id="rId24"/>
  </sheets>
  <calcPr calcId="125725"/>
</workbook>
</file>

<file path=xl/calcChain.xml><?xml version="1.0" encoding="utf-8"?>
<calcChain xmlns="http://schemas.openxmlformats.org/spreadsheetml/2006/main">
  <c r="I2" i="68"/>
  <c r="I2" i="64"/>
  <c r="I2" i="63"/>
  <c r="I2" i="62"/>
  <c r="I2" i="58"/>
  <c r="I2" i="54"/>
  <c r="I2" i="53"/>
  <c r="I2" i="48"/>
  <c r="I2" i="46"/>
  <c r="I2" i="45"/>
  <c r="I2" i="44"/>
  <c r="I2" i="43"/>
  <c r="I2" i="42"/>
  <c r="I2" i="41"/>
  <c r="I2" i="40"/>
  <c r="I2" i="39"/>
  <c r="I2" i="38"/>
  <c r="I2" i="37"/>
  <c r="I2" i="36"/>
  <c r="I2" i="35"/>
  <c r="I2" i="34"/>
  <c r="I2" i="33"/>
  <c r="O68" i="39" l="1"/>
  <c r="M68"/>
  <c r="O67"/>
  <c r="M67"/>
  <c r="O66"/>
  <c r="M66"/>
  <c r="N67" s="1"/>
  <c r="O64"/>
  <c r="M64"/>
  <c r="O63"/>
  <c r="M63"/>
  <c r="O62"/>
  <c r="M62"/>
  <c r="N68" l="1"/>
  <c r="N63"/>
  <c r="N64"/>
  <c r="O134" i="34" l="1"/>
  <c r="M134"/>
  <c r="O133"/>
  <c r="M133"/>
  <c r="O132"/>
  <c r="M132"/>
  <c r="O130"/>
  <c r="M130"/>
  <c r="O129"/>
  <c r="M129"/>
  <c r="O128"/>
  <c r="M128"/>
  <c r="O126"/>
  <c r="M126"/>
  <c r="O125"/>
  <c r="M125"/>
  <c r="O124"/>
  <c r="M124"/>
  <c r="O122"/>
  <c r="M122"/>
  <c r="O121"/>
  <c r="M121"/>
  <c r="O120"/>
  <c r="M120"/>
  <c r="O118"/>
  <c r="M118"/>
  <c r="O117"/>
  <c r="M117"/>
  <c r="O116"/>
  <c r="M116"/>
  <c r="O114"/>
  <c r="M114"/>
  <c r="O113"/>
  <c r="M113"/>
  <c r="O112"/>
  <c r="M112"/>
  <c r="O110"/>
  <c r="M110"/>
  <c r="O109"/>
  <c r="M109"/>
  <c r="O108"/>
  <c r="M108"/>
  <c r="O106"/>
  <c r="M106"/>
  <c r="O105"/>
  <c r="M105"/>
  <c r="O104"/>
  <c r="M104"/>
  <c r="O102"/>
  <c r="M102"/>
  <c r="O101"/>
  <c r="M101"/>
  <c r="O100"/>
  <c r="M100"/>
  <c r="O98"/>
  <c r="M98"/>
  <c r="O97"/>
  <c r="M97"/>
  <c r="O96"/>
  <c r="M96"/>
  <c r="O94"/>
  <c r="M94"/>
  <c r="O93"/>
  <c r="M93"/>
  <c r="O92"/>
  <c r="M92"/>
  <c r="O90"/>
  <c r="M90"/>
  <c r="O89"/>
  <c r="M89"/>
  <c r="O88"/>
  <c r="M88"/>
  <c r="O86"/>
  <c r="M86"/>
  <c r="O85"/>
  <c r="M85"/>
  <c r="O84"/>
  <c r="M84"/>
  <c r="O82"/>
  <c r="M82"/>
  <c r="O81"/>
  <c r="M81"/>
  <c r="O80"/>
  <c r="M80"/>
  <c r="O78"/>
  <c r="M78"/>
  <c r="O77"/>
  <c r="M77"/>
  <c r="O76"/>
  <c r="M76"/>
  <c r="O74"/>
  <c r="M74"/>
  <c r="O73"/>
  <c r="M73"/>
  <c r="O72"/>
  <c r="M72"/>
  <c r="O70"/>
  <c r="M70"/>
  <c r="O69"/>
  <c r="M69"/>
  <c r="O68"/>
  <c r="M68"/>
  <c r="O66"/>
  <c r="M66"/>
  <c r="O65"/>
  <c r="M65"/>
  <c r="O64"/>
  <c r="M64"/>
  <c r="O62"/>
  <c r="M62"/>
  <c r="O61"/>
  <c r="M61"/>
  <c r="O60"/>
  <c r="M60"/>
  <c r="O58"/>
  <c r="M58"/>
  <c r="O57"/>
  <c r="M57"/>
  <c r="O56"/>
  <c r="M56"/>
  <c r="O54"/>
  <c r="M54"/>
  <c r="O53"/>
  <c r="M53"/>
  <c r="O52"/>
  <c r="M52"/>
  <c r="O50"/>
  <c r="M50"/>
  <c r="O49"/>
  <c r="M49"/>
  <c r="O48"/>
  <c r="M48"/>
  <c r="O195" i="35"/>
  <c r="M195"/>
  <c r="O194"/>
  <c r="M194"/>
  <c r="O193"/>
  <c r="M193"/>
  <c r="O191"/>
  <c r="M191"/>
  <c r="O190"/>
  <c r="M190"/>
  <c r="O189"/>
  <c r="M189"/>
  <c r="O187"/>
  <c r="M187"/>
  <c r="O186"/>
  <c r="M186"/>
  <c r="O185"/>
  <c r="M185"/>
  <c r="O183"/>
  <c r="M183"/>
  <c r="O182"/>
  <c r="M182"/>
  <c r="O181"/>
  <c r="M181"/>
  <c r="O178"/>
  <c r="M178"/>
  <c r="O177"/>
  <c r="M177"/>
  <c r="O176"/>
  <c r="M176"/>
  <c r="O174"/>
  <c r="M174"/>
  <c r="O173"/>
  <c r="M173"/>
  <c r="O172"/>
  <c r="M172"/>
  <c r="O170"/>
  <c r="M170"/>
  <c r="O169"/>
  <c r="M169"/>
  <c r="O168"/>
  <c r="M168"/>
  <c r="O166"/>
  <c r="M166"/>
  <c r="O165"/>
  <c r="M165"/>
  <c r="O164"/>
  <c r="M164"/>
  <c r="O162"/>
  <c r="M162"/>
  <c r="O161"/>
  <c r="M161"/>
  <c r="O160"/>
  <c r="M160"/>
  <c r="O158"/>
  <c r="M158"/>
  <c r="O157"/>
  <c r="M157"/>
  <c r="O156"/>
  <c r="M156"/>
  <c r="O154"/>
  <c r="M154"/>
  <c r="O153"/>
  <c r="M153"/>
  <c r="O152"/>
  <c r="M152"/>
  <c r="O150"/>
  <c r="M150"/>
  <c r="O149"/>
  <c r="M149"/>
  <c r="O148"/>
  <c r="M148"/>
  <c r="O146"/>
  <c r="M146"/>
  <c r="O145"/>
  <c r="M145"/>
  <c r="O144"/>
  <c r="M144"/>
  <c r="O142"/>
  <c r="M142"/>
  <c r="O141"/>
  <c r="M141"/>
  <c r="O140"/>
  <c r="M140"/>
  <c r="O138"/>
  <c r="M138"/>
  <c r="O137"/>
  <c r="M137"/>
  <c r="O136"/>
  <c r="M136"/>
  <c r="O134"/>
  <c r="M134"/>
  <c r="O133"/>
  <c r="M133"/>
  <c r="O132"/>
  <c r="M132"/>
  <c r="O130"/>
  <c r="M130"/>
  <c r="O129"/>
  <c r="M129"/>
  <c r="O128"/>
  <c r="M128"/>
  <c r="O126"/>
  <c r="M126"/>
  <c r="O125"/>
  <c r="M125"/>
  <c r="O124"/>
  <c r="M124"/>
  <c r="O122"/>
  <c r="M122"/>
  <c r="O121"/>
  <c r="M121"/>
  <c r="O120"/>
  <c r="M120"/>
  <c r="O118"/>
  <c r="M118"/>
  <c r="O117"/>
  <c r="M117"/>
  <c r="O116"/>
  <c r="M116"/>
  <c r="O114"/>
  <c r="M114"/>
  <c r="O113"/>
  <c r="M113"/>
  <c r="O112"/>
  <c r="M112"/>
  <c r="O110"/>
  <c r="M110"/>
  <c r="O109"/>
  <c r="M109"/>
  <c r="O108"/>
  <c r="M108"/>
  <c r="O106"/>
  <c r="M106"/>
  <c r="O105"/>
  <c r="M105"/>
  <c r="O104"/>
  <c r="M104"/>
  <c r="O102"/>
  <c r="M102"/>
  <c r="O101"/>
  <c r="M101"/>
  <c r="O100"/>
  <c r="M100"/>
  <c r="O98"/>
  <c r="M98"/>
  <c r="O97"/>
  <c r="M97"/>
  <c r="O96"/>
  <c r="M96"/>
  <c r="O94"/>
  <c r="M94"/>
  <c r="O93"/>
  <c r="M93"/>
  <c r="O92"/>
  <c r="M92"/>
  <c r="O86"/>
  <c r="M86"/>
  <c r="O85"/>
  <c r="M85"/>
  <c r="O84"/>
  <c r="M84"/>
  <c r="O82"/>
  <c r="M82"/>
  <c r="O81"/>
  <c r="M81"/>
  <c r="O80"/>
  <c r="M80"/>
  <c r="O78"/>
  <c r="M78"/>
  <c r="O77"/>
  <c r="M77"/>
  <c r="O76"/>
  <c r="M76"/>
  <c r="O74"/>
  <c r="M74"/>
  <c r="O73"/>
  <c r="M73"/>
  <c r="O72"/>
  <c r="M72"/>
  <c r="O70"/>
  <c r="M70"/>
  <c r="O69"/>
  <c r="M69"/>
  <c r="O68"/>
  <c r="M68"/>
  <c r="O66"/>
  <c r="M66"/>
  <c r="O65"/>
  <c r="M65"/>
  <c r="O64"/>
  <c r="M64"/>
  <c r="O62"/>
  <c r="M62"/>
  <c r="O61"/>
  <c r="M61"/>
  <c r="O60"/>
  <c r="M60"/>
  <c r="O58"/>
  <c r="M58"/>
  <c r="O57"/>
  <c r="M57"/>
  <c r="O56"/>
  <c r="M56"/>
  <c r="O54"/>
  <c r="M54"/>
  <c r="O53"/>
  <c r="M53"/>
  <c r="O52"/>
  <c r="M52"/>
  <c r="O50"/>
  <c r="M50"/>
  <c r="O49"/>
  <c r="M49"/>
  <c r="O48"/>
  <c r="M48"/>
  <c r="N70" i="34" l="1"/>
  <c r="N62"/>
  <c r="N78"/>
  <c r="N81"/>
  <c r="N89"/>
  <c r="N97"/>
  <c r="N105"/>
  <c r="N113"/>
  <c r="N121"/>
  <c r="N129"/>
  <c r="N133"/>
  <c r="N58"/>
  <c r="N125"/>
  <c r="N126"/>
  <c r="N90"/>
  <c r="N54"/>
  <c r="N61"/>
  <c r="N66"/>
  <c r="N74"/>
  <c r="N85"/>
  <c r="N86"/>
  <c r="N93"/>
  <c r="N94"/>
  <c r="N101"/>
  <c r="N102"/>
  <c r="N109"/>
  <c r="N110"/>
  <c r="N117"/>
  <c r="N118"/>
  <c r="N130"/>
  <c r="N50"/>
  <c r="N122"/>
  <c r="N134"/>
  <c r="N82"/>
  <c r="N98"/>
  <c r="N106"/>
  <c r="N114"/>
  <c r="N49"/>
  <c r="N53"/>
  <c r="N57"/>
  <c r="N65"/>
  <c r="N69"/>
  <c r="N73"/>
  <c r="N77"/>
  <c r="N53" i="35"/>
  <c r="N61"/>
  <c r="N69"/>
  <c r="N77"/>
  <c r="N85"/>
  <c r="N97"/>
  <c r="N105"/>
  <c r="N113"/>
  <c r="N121"/>
  <c r="N129"/>
  <c r="N137"/>
  <c r="N145"/>
  <c r="N153"/>
  <c r="N161"/>
  <c r="N169"/>
  <c r="N177"/>
  <c r="N186"/>
  <c r="N194"/>
  <c r="N106"/>
  <c r="N70"/>
  <c r="N54"/>
  <c r="N78"/>
  <c r="N49"/>
  <c r="N58"/>
  <c r="N65"/>
  <c r="N73"/>
  <c r="N82"/>
  <c r="N93"/>
  <c r="N102"/>
  <c r="N109"/>
  <c r="N118"/>
  <c r="N62"/>
  <c r="N86"/>
  <c r="N98"/>
  <c r="N114"/>
  <c r="N122"/>
  <c r="N130"/>
  <c r="N138"/>
  <c r="N146"/>
  <c r="N154"/>
  <c r="N162"/>
  <c r="N170"/>
  <c r="N178"/>
  <c r="N187"/>
  <c r="N195"/>
  <c r="N50"/>
  <c r="N57"/>
  <c r="N66"/>
  <c r="N74"/>
  <c r="N81"/>
  <c r="N94"/>
  <c r="N101"/>
  <c r="N110"/>
  <c r="N117"/>
  <c r="N125"/>
  <c r="N126"/>
  <c r="N133"/>
  <c r="N134"/>
  <c r="N141"/>
  <c r="N142"/>
  <c r="N149"/>
  <c r="N150"/>
  <c r="N157"/>
  <c r="N158"/>
  <c r="N165"/>
  <c r="N166"/>
  <c r="N173"/>
  <c r="N174"/>
  <c r="N182"/>
  <c r="N183"/>
  <c r="N190"/>
  <c r="N191"/>
  <c r="O142" i="39" l="1"/>
  <c r="M142"/>
  <c r="O141"/>
  <c r="M141"/>
  <c r="O140"/>
  <c r="M140"/>
  <c r="O138"/>
  <c r="M138"/>
  <c r="O137"/>
  <c r="M137"/>
  <c r="O136"/>
  <c r="M136"/>
  <c r="O133"/>
  <c r="M133"/>
  <c r="O132"/>
  <c r="M132"/>
  <c r="O131"/>
  <c r="M131"/>
  <c r="O129"/>
  <c r="M129"/>
  <c r="O128"/>
  <c r="M128"/>
  <c r="O127"/>
  <c r="M127"/>
  <c r="O125"/>
  <c r="M125"/>
  <c r="O124"/>
  <c r="M124"/>
  <c r="O123"/>
  <c r="M123"/>
  <c r="O121"/>
  <c r="M121"/>
  <c r="O120"/>
  <c r="M120"/>
  <c r="O119"/>
  <c r="M119"/>
  <c r="O117"/>
  <c r="M117"/>
  <c r="O116"/>
  <c r="M116"/>
  <c r="O115"/>
  <c r="M115"/>
  <c r="O113"/>
  <c r="M113"/>
  <c r="O112"/>
  <c r="M112"/>
  <c r="O111"/>
  <c r="M111"/>
  <c r="O109"/>
  <c r="M109"/>
  <c r="O108"/>
  <c r="M108"/>
  <c r="O107"/>
  <c r="M107"/>
  <c r="O105"/>
  <c r="M105"/>
  <c r="O104"/>
  <c r="M104"/>
  <c r="O103"/>
  <c r="M103"/>
  <c r="O101"/>
  <c r="M101"/>
  <c r="O100"/>
  <c r="M100"/>
  <c r="O99"/>
  <c r="M99"/>
  <c r="O97"/>
  <c r="M97"/>
  <c r="O96"/>
  <c r="M96"/>
  <c r="O95"/>
  <c r="M95"/>
  <c r="O93"/>
  <c r="M93"/>
  <c r="O92"/>
  <c r="M92"/>
  <c r="O91"/>
  <c r="M91"/>
  <c r="O88"/>
  <c r="M88"/>
  <c r="O87"/>
  <c r="M87"/>
  <c r="O86"/>
  <c r="M86"/>
  <c r="O84"/>
  <c r="M84"/>
  <c r="O83"/>
  <c r="M83"/>
  <c r="O82"/>
  <c r="M82"/>
  <c r="O80"/>
  <c r="M80"/>
  <c r="O79"/>
  <c r="M79"/>
  <c r="O78"/>
  <c r="M78"/>
  <c r="O76"/>
  <c r="M76"/>
  <c r="O75"/>
  <c r="M75"/>
  <c r="O74"/>
  <c r="M74"/>
  <c r="O72"/>
  <c r="M72"/>
  <c r="O71"/>
  <c r="M71"/>
  <c r="O70"/>
  <c r="M70"/>
  <c r="O60"/>
  <c r="M60"/>
  <c r="O59"/>
  <c r="M59"/>
  <c r="O58"/>
  <c r="M58"/>
  <c r="O56"/>
  <c r="M56"/>
  <c r="O55"/>
  <c r="M55"/>
  <c r="O54"/>
  <c r="M54"/>
  <c r="O52"/>
  <c r="M52"/>
  <c r="O51"/>
  <c r="M51"/>
  <c r="O50"/>
  <c r="M50"/>
  <c r="O48"/>
  <c r="M48"/>
  <c r="O47"/>
  <c r="M47"/>
  <c r="O46"/>
  <c r="M46"/>
  <c r="N141" l="1"/>
  <c r="N48"/>
  <c r="N51"/>
  <c r="N56"/>
  <c r="N59"/>
  <c r="N71"/>
  <c r="N76"/>
  <c r="N79"/>
  <c r="N87"/>
  <c r="N96"/>
  <c r="N104"/>
  <c r="N112"/>
  <c r="N120"/>
  <c r="N125"/>
  <c r="N128"/>
  <c r="N129"/>
  <c r="N133"/>
  <c r="N137"/>
  <c r="N88"/>
  <c r="N132"/>
  <c r="N142"/>
  <c r="N124"/>
  <c r="N138"/>
  <c r="N55"/>
  <c r="N60"/>
  <c r="N75"/>
  <c r="N84"/>
  <c r="N97"/>
  <c r="N105"/>
  <c r="N113"/>
  <c r="N121"/>
  <c r="N47"/>
  <c r="N52"/>
  <c r="N72"/>
  <c r="N80"/>
  <c r="N83"/>
  <c r="N92"/>
  <c r="N93"/>
  <c r="N100"/>
  <c r="N101"/>
  <c r="N108"/>
  <c r="N109"/>
  <c r="N116"/>
  <c r="N117"/>
  <c r="O84" i="42"/>
  <c r="M84"/>
  <c r="O83"/>
  <c r="M83"/>
  <c r="O82"/>
  <c r="M82"/>
  <c r="O80"/>
  <c r="M80"/>
  <c r="O79"/>
  <c r="M79"/>
  <c r="O78"/>
  <c r="M78"/>
  <c r="O76"/>
  <c r="M76"/>
  <c r="O75"/>
  <c r="M75"/>
  <c r="O74"/>
  <c r="M74"/>
  <c r="O72"/>
  <c r="M72"/>
  <c r="O71"/>
  <c r="M71"/>
  <c r="O70"/>
  <c r="M70"/>
  <c r="O68"/>
  <c r="M68"/>
  <c r="O67"/>
  <c r="M67"/>
  <c r="O66"/>
  <c r="M66"/>
  <c r="O64"/>
  <c r="M64"/>
  <c r="O63"/>
  <c r="M63"/>
  <c r="O62"/>
  <c r="M62"/>
  <c r="O60"/>
  <c r="M60"/>
  <c r="O59"/>
  <c r="M59"/>
  <c r="O58"/>
  <c r="M58"/>
  <c r="O56"/>
  <c r="M56"/>
  <c r="O55"/>
  <c r="M55"/>
  <c r="O54"/>
  <c r="M54"/>
  <c r="O52"/>
  <c r="M52"/>
  <c r="O51"/>
  <c r="M51"/>
  <c r="O50"/>
  <c r="M50"/>
  <c r="O48"/>
  <c r="O47"/>
  <c r="M47"/>
  <c r="O46"/>
  <c r="M46"/>
  <c r="O81" i="37"/>
  <c r="M81"/>
  <c r="O80"/>
  <c r="M80"/>
  <c r="O79"/>
  <c r="M79"/>
  <c r="N80" s="1"/>
  <c r="O77"/>
  <c r="M77"/>
  <c r="O76"/>
  <c r="M76"/>
  <c r="O75"/>
  <c r="M75"/>
  <c r="O73"/>
  <c r="M73"/>
  <c r="O72"/>
  <c r="M72"/>
  <c r="O71"/>
  <c r="M71"/>
  <c r="O69"/>
  <c r="M69"/>
  <c r="O68"/>
  <c r="M68"/>
  <c r="O67"/>
  <c r="M67"/>
  <c r="O65"/>
  <c r="M65"/>
  <c r="O64"/>
  <c r="M64"/>
  <c r="O63"/>
  <c r="M63"/>
  <c r="O61"/>
  <c r="M61"/>
  <c r="O60"/>
  <c r="M60"/>
  <c r="O59"/>
  <c r="M59"/>
  <c r="O57"/>
  <c r="M57"/>
  <c r="O56"/>
  <c r="M56"/>
  <c r="O55"/>
  <c r="M55"/>
  <c r="O53"/>
  <c r="M53"/>
  <c r="O52"/>
  <c r="M52"/>
  <c r="O51"/>
  <c r="M51"/>
  <c r="O49"/>
  <c r="M49"/>
  <c r="O48"/>
  <c r="M48"/>
  <c r="O47"/>
  <c r="M47"/>
  <c r="O24" i="40"/>
  <c r="M24"/>
  <c r="O23"/>
  <c r="M23"/>
  <c r="O22"/>
  <c r="M22"/>
  <c r="O20"/>
  <c r="M20"/>
  <c r="O19"/>
  <c r="M19"/>
  <c r="O18"/>
  <c r="M18"/>
  <c r="O16"/>
  <c r="M16"/>
  <c r="O15"/>
  <c r="M15"/>
  <c r="O14"/>
  <c r="M14"/>
  <c r="O12"/>
  <c r="M12"/>
  <c r="O11"/>
  <c r="M11"/>
  <c r="O10"/>
  <c r="M10"/>
  <c r="O12" i="68"/>
  <c r="M12"/>
  <c r="O11"/>
  <c r="M11"/>
  <c r="O10"/>
  <c r="M10"/>
  <c r="B4"/>
  <c r="O12" i="64"/>
  <c r="M12"/>
  <c r="O11"/>
  <c r="M11"/>
  <c r="O10"/>
  <c r="M10"/>
  <c r="B4"/>
  <c r="O16" i="63"/>
  <c r="M16"/>
  <c r="O15"/>
  <c r="M15"/>
  <c r="O14"/>
  <c r="M14"/>
  <c r="O12"/>
  <c r="M12"/>
  <c r="O11"/>
  <c r="M11"/>
  <c r="O10"/>
  <c r="M10"/>
  <c r="B4"/>
  <c r="O40" i="62"/>
  <c r="M40"/>
  <c r="O39"/>
  <c r="M39"/>
  <c r="O38"/>
  <c r="M38"/>
  <c r="O36"/>
  <c r="M36"/>
  <c r="O35"/>
  <c r="M35"/>
  <c r="O34"/>
  <c r="M34"/>
  <c r="O32"/>
  <c r="M32"/>
  <c r="O31"/>
  <c r="M31"/>
  <c r="O30"/>
  <c r="M30"/>
  <c r="O28"/>
  <c r="M28"/>
  <c r="O27"/>
  <c r="M27"/>
  <c r="O26"/>
  <c r="M26"/>
  <c r="O24"/>
  <c r="M24"/>
  <c r="O23"/>
  <c r="M23"/>
  <c r="O22"/>
  <c r="M22"/>
  <c r="O20"/>
  <c r="M20"/>
  <c r="O19"/>
  <c r="M19"/>
  <c r="O18"/>
  <c r="M18"/>
  <c r="O16"/>
  <c r="M16"/>
  <c r="O15"/>
  <c r="M15"/>
  <c r="O14"/>
  <c r="M14"/>
  <c r="O12"/>
  <c r="M12"/>
  <c r="O11"/>
  <c r="M11"/>
  <c r="O10"/>
  <c r="M10"/>
  <c r="B4"/>
  <c r="O32" i="58"/>
  <c r="M32"/>
  <c r="O31"/>
  <c r="M31"/>
  <c r="O30"/>
  <c r="M30"/>
  <c r="O28"/>
  <c r="M28"/>
  <c r="O27"/>
  <c r="M27"/>
  <c r="O26"/>
  <c r="M26"/>
  <c r="O24"/>
  <c r="M24"/>
  <c r="O23"/>
  <c r="M23"/>
  <c r="O22"/>
  <c r="M22"/>
  <c r="O20"/>
  <c r="M20"/>
  <c r="O19"/>
  <c r="M19"/>
  <c r="O18"/>
  <c r="M18"/>
  <c r="O16"/>
  <c r="M16"/>
  <c r="O15"/>
  <c r="M15"/>
  <c r="O14"/>
  <c r="M14"/>
  <c r="O12"/>
  <c r="M12"/>
  <c r="O11"/>
  <c r="M11"/>
  <c r="O10"/>
  <c r="M10"/>
  <c r="B4"/>
  <c r="O40" i="54"/>
  <c r="M40"/>
  <c r="O39"/>
  <c r="M39"/>
  <c r="O38"/>
  <c r="M38"/>
  <c r="O36"/>
  <c r="M36"/>
  <c r="O35"/>
  <c r="M35"/>
  <c r="O34"/>
  <c r="M34"/>
  <c r="O32"/>
  <c r="M32"/>
  <c r="O31"/>
  <c r="M31"/>
  <c r="O30"/>
  <c r="M30"/>
  <c r="O28"/>
  <c r="M28"/>
  <c r="O27"/>
  <c r="M27"/>
  <c r="O26"/>
  <c r="M26"/>
  <c r="O24"/>
  <c r="M24"/>
  <c r="O23"/>
  <c r="M23"/>
  <c r="O22"/>
  <c r="M22"/>
  <c r="O20"/>
  <c r="M20"/>
  <c r="O19"/>
  <c r="M19"/>
  <c r="O18"/>
  <c r="M18"/>
  <c r="O16"/>
  <c r="M16"/>
  <c r="O15"/>
  <c r="M15"/>
  <c r="O14"/>
  <c r="M14"/>
  <c r="O12"/>
  <c r="M12"/>
  <c r="O11"/>
  <c r="M11"/>
  <c r="O10"/>
  <c r="M10"/>
  <c r="B4"/>
  <c r="O12" i="53"/>
  <c r="M12"/>
  <c r="O11"/>
  <c r="M11"/>
  <c r="O10"/>
  <c r="M10"/>
  <c r="B4"/>
  <c r="O16" i="48"/>
  <c r="M16"/>
  <c r="O15"/>
  <c r="M15"/>
  <c r="O14"/>
  <c r="M14"/>
  <c r="O12"/>
  <c r="M12"/>
  <c r="O11"/>
  <c r="M11"/>
  <c r="O10"/>
  <c r="M10"/>
  <c r="B4"/>
  <c r="O15" i="46"/>
  <c r="M15"/>
  <c r="O14"/>
  <c r="M14"/>
  <c r="O12"/>
  <c r="M12"/>
  <c r="O11"/>
  <c r="M11"/>
  <c r="O10"/>
  <c r="M10"/>
  <c r="B4"/>
  <c r="O44" i="45"/>
  <c r="M44"/>
  <c r="O43"/>
  <c r="M43"/>
  <c r="O42"/>
  <c r="M42"/>
  <c r="O40"/>
  <c r="M40"/>
  <c r="O39"/>
  <c r="M39"/>
  <c r="O38"/>
  <c r="M38"/>
  <c r="O36"/>
  <c r="M36"/>
  <c r="O35"/>
  <c r="M35"/>
  <c r="O34"/>
  <c r="M34"/>
  <c r="O32"/>
  <c r="M32"/>
  <c r="O31"/>
  <c r="M31"/>
  <c r="O30"/>
  <c r="M30"/>
  <c r="O28"/>
  <c r="M28"/>
  <c r="O27"/>
  <c r="M27"/>
  <c r="O26"/>
  <c r="M26"/>
  <c r="O24"/>
  <c r="M24"/>
  <c r="O23"/>
  <c r="M23"/>
  <c r="O22"/>
  <c r="M22"/>
  <c r="O20"/>
  <c r="M20"/>
  <c r="O19"/>
  <c r="M19"/>
  <c r="O18"/>
  <c r="M18"/>
  <c r="O16"/>
  <c r="M16"/>
  <c r="O15"/>
  <c r="M15"/>
  <c r="O14"/>
  <c r="M14"/>
  <c r="O12"/>
  <c r="M12"/>
  <c r="O11"/>
  <c r="M11"/>
  <c r="O10"/>
  <c r="M10"/>
  <c r="B4"/>
  <c r="O16" i="44"/>
  <c r="M16"/>
  <c r="O15"/>
  <c r="M15"/>
  <c r="O14"/>
  <c r="M14"/>
  <c r="O12"/>
  <c r="M12"/>
  <c r="O11"/>
  <c r="M11"/>
  <c r="O10"/>
  <c r="M10"/>
  <c r="B4"/>
  <c r="O12" i="43"/>
  <c r="M12"/>
  <c r="O11"/>
  <c r="M11"/>
  <c r="O10"/>
  <c r="M10"/>
  <c r="B4"/>
  <c r="O44" i="42"/>
  <c r="M44"/>
  <c r="O43"/>
  <c r="M43"/>
  <c r="O42"/>
  <c r="M42"/>
  <c r="O40"/>
  <c r="M40"/>
  <c r="O39"/>
  <c r="M39"/>
  <c r="O38"/>
  <c r="M38"/>
  <c r="O36"/>
  <c r="M36"/>
  <c r="O35"/>
  <c r="M35"/>
  <c r="O34"/>
  <c r="M34"/>
  <c r="O32"/>
  <c r="M32"/>
  <c r="O31"/>
  <c r="M31"/>
  <c r="O30"/>
  <c r="M30"/>
  <c r="O28"/>
  <c r="M28"/>
  <c r="O27"/>
  <c r="M27"/>
  <c r="O26"/>
  <c r="M26"/>
  <c r="O24"/>
  <c r="M24"/>
  <c r="O23"/>
  <c r="M23"/>
  <c r="O22"/>
  <c r="M22"/>
  <c r="O20"/>
  <c r="M20"/>
  <c r="O19"/>
  <c r="M19"/>
  <c r="O18"/>
  <c r="M18"/>
  <c r="O16"/>
  <c r="M16"/>
  <c r="O15"/>
  <c r="M15"/>
  <c r="O14"/>
  <c r="M14"/>
  <c r="O12"/>
  <c r="M12"/>
  <c r="O11"/>
  <c r="M11"/>
  <c r="O10"/>
  <c r="M10"/>
  <c r="B4"/>
  <c r="O20" i="41"/>
  <c r="M20"/>
  <c r="O19"/>
  <c r="M19"/>
  <c r="O18"/>
  <c r="M18"/>
  <c r="O16"/>
  <c r="M16"/>
  <c r="O15"/>
  <c r="M15"/>
  <c r="O14"/>
  <c r="M14"/>
  <c r="O12"/>
  <c r="M12"/>
  <c r="O11"/>
  <c r="M11"/>
  <c r="O10"/>
  <c r="M10"/>
  <c r="B4"/>
  <c r="B4" i="40"/>
  <c r="O44" i="39"/>
  <c r="M44"/>
  <c r="O43"/>
  <c r="M43"/>
  <c r="O42"/>
  <c r="M42"/>
  <c r="O40"/>
  <c r="M40"/>
  <c r="O39"/>
  <c r="M39"/>
  <c r="O38"/>
  <c r="M38"/>
  <c r="O36"/>
  <c r="M36"/>
  <c r="O35"/>
  <c r="M35"/>
  <c r="O34"/>
  <c r="M34"/>
  <c r="O32"/>
  <c r="M32"/>
  <c r="O31"/>
  <c r="M31"/>
  <c r="O30"/>
  <c r="M30"/>
  <c r="O28"/>
  <c r="M28"/>
  <c r="O27"/>
  <c r="M27"/>
  <c r="O26"/>
  <c r="M26"/>
  <c r="O24"/>
  <c r="M24"/>
  <c r="O23"/>
  <c r="M23"/>
  <c r="O22"/>
  <c r="M22"/>
  <c r="O20"/>
  <c r="M20"/>
  <c r="O19"/>
  <c r="M19"/>
  <c r="O18"/>
  <c r="M18"/>
  <c r="O16"/>
  <c r="M16"/>
  <c r="O15"/>
  <c r="M15"/>
  <c r="O14"/>
  <c r="M14"/>
  <c r="O12"/>
  <c r="M12"/>
  <c r="O11"/>
  <c r="M11"/>
  <c r="O10"/>
  <c r="M10"/>
  <c r="B4"/>
  <c r="O24" i="38"/>
  <c r="M24"/>
  <c r="O23"/>
  <c r="M23"/>
  <c r="O22"/>
  <c r="M22"/>
  <c r="O20"/>
  <c r="M20"/>
  <c r="O19"/>
  <c r="M19"/>
  <c r="O18"/>
  <c r="M18"/>
  <c r="O16"/>
  <c r="M16"/>
  <c r="O15"/>
  <c r="M15"/>
  <c r="O14"/>
  <c r="M14"/>
  <c r="O12"/>
  <c r="M12"/>
  <c r="O11"/>
  <c r="M11"/>
  <c r="O10"/>
  <c r="M10"/>
  <c r="B4"/>
  <c r="O44" i="37"/>
  <c r="M44"/>
  <c r="O43"/>
  <c r="M43"/>
  <c r="O42"/>
  <c r="M42"/>
  <c r="O40"/>
  <c r="M40"/>
  <c r="O39"/>
  <c r="M39"/>
  <c r="O38"/>
  <c r="M38"/>
  <c r="O36"/>
  <c r="M36"/>
  <c r="O35"/>
  <c r="M35"/>
  <c r="O34"/>
  <c r="M34"/>
  <c r="O32"/>
  <c r="M32"/>
  <c r="O31"/>
  <c r="M31"/>
  <c r="O30"/>
  <c r="M30"/>
  <c r="O28"/>
  <c r="M28"/>
  <c r="O27"/>
  <c r="M27"/>
  <c r="O26"/>
  <c r="M26"/>
  <c r="O24"/>
  <c r="M24"/>
  <c r="O23"/>
  <c r="M23"/>
  <c r="O22"/>
  <c r="M22"/>
  <c r="O20"/>
  <c r="M20"/>
  <c r="O19"/>
  <c r="M19"/>
  <c r="O18"/>
  <c r="M18"/>
  <c r="O16"/>
  <c r="M16"/>
  <c r="O15"/>
  <c r="M15"/>
  <c r="O14"/>
  <c r="M14"/>
  <c r="O12"/>
  <c r="M12"/>
  <c r="O11"/>
  <c r="M11"/>
  <c r="O10"/>
  <c r="M10"/>
  <c r="B4"/>
  <c r="O24" i="36"/>
  <c r="M24"/>
  <c r="O23"/>
  <c r="M23"/>
  <c r="O22"/>
  <c r="M22"/>
  <c r="O20"/>
  <c r="M20"/>
  <c r="O19"/>
  <c r="M19"/>
  <c r="O18"/>
  <c r="M18"/>
  <c r="O16"/>
  <c r="M16"/>
  <c r="O15"/>
  <c r="M15"/>
  <c r="O14"/>
  <c r="M14"/>
  <c r="O12"/>
  <c r="M12"/>
  <c r="O11"/>
  <c r="M11"/>
  <c r="O10"/>
  <c r="M10"/>
  <c r="B4"/>
  <c r="O44" i="35"/>
  <c r="M44"/>
  <c r="O43"/>
  <c r="M43"/>
  <c r="O42"/>
  <c r="M42"/>
  <c r="O40"/>
  <c r="M40"/>
  <c r="O39"/>
  <c r="M39"/>
  <c r="O38"/>
  <c r="M38"/>
  <c r="O36"/>
  <c r="M36"/>
  <c r="O35"/>
  <c r="M35"/>
  <c r="O34"/>
  <c r="M34"/>
  <c r="O32"/>
  <c r="M32"/>
  <c r="O31"/>
  <c r="M31"/>
  <c r="O30"/>
  <c r="M30"/>
  <c r="O28"/>
  <c r="M28"/>
  <c r="O27"/>
  <c r="M27"/>
  <c r="O26"/>
  <c r="M26"/>
  <c r="O24"/>
  <c r="M24"/>
  <c r="O23"/>
  <c r="M23"/>
  <c r="O22"/>
  <c r="M22"/>
  <c r="O20"/>
  <c r="M20"/>
  <c r="O19"/>
  <c r="M19"/>
  <c r="O18"/>
  <c r="M18"/>
  <c r="O16"/>
  <c r="M16"/>
  <c r="O15"/>
  <c r="M15"/>
  <c r="O14"/>
  <c r="M14"/>
  <c r="O12"/>
  <c r="M12"/>
  <c r="O11"/>
  <c r="M11"/>
  <c r="O10"/>
  <c r="M10"/>
  <c r="B4"/>
  <c r="O44" i="34"/>
  <c r="M44"/>
  <c r="O43"/>
  <c r="M43"/>
  <c r="O42"/>
  <c r="M42"/>
  <c r="O40"/>
  <c r="M40"/>
  <c r="O39"/>
  <c r="M39"/>
  <c r="O38"/>
  <c r="M38"/>
  <c r="O36"/>
  <c r="M36"/>
  <c r="O35"/>
  <c r="M35"/>
  <c r="O34"/>
  <c r="M34"/>
  <c r="O32"/>
  <c r="M32"/>
  <c r="O31"/>
  <c r="M31"/>
  <c r="O30"/>
  <c r="M30"/>
  <c r="O28"/>
  <c r="M28"/>
  <c r="O27"/>
  <c r="M27"/>
  <c r="O26"/>
  <c r="M26"/>
  <c r="O24"/>
  <c r="M24"/>
  <c r="O23"/>
  <c r="M23"/>
  <c r="O22"/>
  <c r="M22"/>
  <c r="O20"/>
  <c r="M20"/>
  <c r="O19"/>
  <c r="M19"/>
  <c r="O18"/>
  <c r="M18"/>
  <c r="O16"/>
  <c r="M16"/>
  <c r="O15"/>
  <c r="M15"/>
  <c r="O14"/>
  <c r="M14"/>
  <c r="O12"/>
  <c r="M12"/>
  <c r="O11"/>
  <c r="M11"/>
  <c r="O10"/>
  <c r="M10"/>
  <c r="B4"/>
  <c r="O12" i="33"/>
  <c r="M12"/>
  <c r="O11"/>
  <c r="M11"/>
  <c r="O10"/>
  <c r="M10"/>
  <c r="B4"/>
  <c r="F57" i="2"/>
  <c r="C54"/>
  <c r="C48"/>
  <c r="C13"/>
  <c r="N11" i="34" l="1"/>
  <c r="N19"/>
  <c r="N27"/>
  <c r="N35"/>
  <c r="N40"/>
  <c r="N43"/>
  <c r="N16"/>
  <c r="N28"/>
  <c r="N15"/>
  <c r="N20"/>
  <c r="N23"/>
  <c r="N24"/>
  <c r="N31"/>
  <c r="N32"/>
  <c r="N36"/>
  <c r="N39"/>
  <c r="N12"/>
  <c r="N44"/>
  <c r="N11" i="35"/>
  <c r="N19"/>
  <c r="N27"/>
  <c r="N35"/>
  <c r="N43"/>
  <c r="N15"/>
  <c r="N16"/>
  <c r="N23"/>
  <c r="N24"/>
  <c r="N31"/>
  <c r="N32"/>
  <c r="N39"/>
  <c r="N40"/>
  <c r="N12"/>
  <c r="N20"/>
  <c r="N28"/>
  <c r="N36"/>
  <c r="N44"/>
  <c r="N83" i="42"/>
  <c r="N84"/>
  <c r="N80"/>
  <c r="N79"/>
  <c r="N76"/>
  <c r="N71"/>
  <c r="N72"/>
  <c r="N67"/>
  <c r="N68"/>
  <c r="N63"/>
  <c r="N64"/>
  <c r="N59"/>
  <c r="N60"/>
  <c r="N47"/>
  <c r="N48"/>
  <c r="N56"/>
  <c r="N52"/>
  <c r="N43"/>
  <c r="N44"/>
  <c r="N39"/>
  <c r="N40"/>
  <c r="N35"/>
  <c r="N36"/>
  <c r="N31"/>
  <c r="N32"/>
  <c r="N27"/>
  <c r="N28"/>
  <c r="N23"/>
  <c r="N24"/>
  <c r="N19"/>
  <c r="N20"/>
  <c r="N15"/>
  <c r="N16"/>
  <c r="N11"/>
  <c r="N12"/>
  <c r="N43" i="39"/>
  <c r="N19"/>
  <c r="N16"/>
  <c r="N11"/>
  <c r="N24"/>
  <c r="N27"/>
  <c r="N32"/>
  <c r="N35"/>
  <c r="N40"/>
  <c r="N12"/>
  <c r="N15"/>
  <c r="N20"/>
  <c r="N23"/>
  <c r="N28"/>
  <c r="N31"/>
  <c r="N36"/>
  <c r="N39"/>
  <c r="N44"/>
  <c r="N51" i="42"/>
  <c r="N55"/>
  <c r="N75"/>
  <c r="N56" i="37"/>
  <c r="N81"/>
  <c r="N76"/>
  <c r="N77"/>
  <c r="N72"/>
  <c r="N73"/>
  <c r="N68"/>
  <c r="N69"/>
  <c r="N64"/>
  <c r="N65"/>
  <c r="N60"/>
  <c r="N61"/>
  <c r="N57"/>
  <c r="N52"/>
  <c r="N53"/>
  <c r="N48"/>
  <c r="N49"/>
  <c r="N35"/>
  <c r="N36"/>
  <c r="N43"/>
  <c r="N44"/>
  <c r="N39"/>
  <c r="N40"/>
  <c r="N31"/>
  <c r="N32"/>
  <c r="N27"/>
  <c r="N28"/>
  <c r="N23"/>
  <c r="N24"/>
  <c r="N19"/>
  <c r="N20"/>
  <c r="N15"/>
  <c r="N16"/>
  <c r="N11"/>
  <c r="N12"/>
  <c r="N11" i="62"/>
  <c r="N19"/>
  <c r="N27"/>
  <c r="N35"/>
  <c r="N12"/>
  <c r="N20"/>
  <c r="N28"/>
  <c r="N36"/>
  <c r="N15"/>
  <c r="N16"/>
  <c r="N23"/>
  <c r="N24"/>
  <c r="N31"/>
  <c r="N32"/>
  <c r="N39"/>
  <c r="N40"/>
  <c r="N15" i="63"/>
  <c r="N11"/>
  <c r="N12"/>
  <c r="N16"/>
  <c r="N11" i="53"/>
  <c r="N12"/>
  <c r="N28" i="54"/>
  <c r="N11"/>
  <c r="N32"/>
  <c r="N40"/>
  <c r="N20"/>
  <c r="N16"/>
  <c r="N24"/>
  <c r="N31"/>
  <c r="N36"/>
  <c r="N12"/>
  <c r="N11" i="41"/>
  <c r="N19"/>
  <c r="N15"/>
  <c r="N16"/>
  <c r="N12"/>
  <c r="N20"/>
  <c r="N15" i="58"/>
  <c r="N23"/>
  <c r="N31"/>
  <c r="N11"/>
  <c r="N12"/>
  <c r="N19"/>
  <c r="N20"/>
  <c r="N27"/>
  <c r="N28"/>
  <c r="N16"/>
  <c r="N24"/>
  <c r="N32"/>
  <c r="N15" i="46"/>
  <c r="N16"/>
  <c r="N11"/>
  <c r="N12"/>
  <c r="N43" i="45"/>
  <c r="N44"/>
  <c r="N39"/>
  <c r="N40"/>
  <c r="N35"/>
  <c r="N36"/>
  <c r="N31"/>
  <c r="N32"/>
  <c r="N27"/>
  <c r="N28"/>
  <c r="N23"/>
  <c r="N24"/>
  <c r="N19"/>
  <c r="N20"/>
  <c r="N15"/>
  <c r="N16"/>
  <c r="N11"/>
  <c r="N12"/>
  <c r="N19" i="36"/>
  <c r="N20"/>
  <c r="N15"/>
  <c r="N16"/>
  <c r="N23"/>
  <c r="N24"/>
  <c r="N11"/>
  <c r="N12"/>
  <c r="N11" i="33"/>
  <c r="N12"/>
  <c r="N11" i="38"/>
  <c r="N19"/>
  <c r="N23"/>
  <c r="N12"/>
  <c r="N20"/>
  <c r="N15"/>
  <c r="N16"/>
  <c r="N24"/>
  <c r="N11" i="64"/>
  <c r="N12"/>
  <c r="N11" i="43"/>
  <c r="N12"/>
  <c r="N11" i="68"/>
  <c r="N12"/>
  <c r="N15" i="44"/>
  <c r="N16"/>
  <c r="N11"/>
  <c r="N12"/>
  <c r="N12" i="40"/>
  <c r="N20"/>
  <c r="N23"/>
  <c r="N24"/>
  <c r="N16"/>
  <c r="N11"/>
  <c r="N15"/>
  <c r="N19"/>
  <c r="N15" i="48"/>
  <c r="N16"/>
  <c r="N11"/>
  <c r="N12"/>
  <c r="N15" i="54"/>
  <c r="N19"/>
  <c r="N23"/>
  <c r="N27"/>
  <c r="N35"/>
  <c r="N39"/>
  <c r="C34" i="2"/>
  <c r="C27"/>
</calcChain>
</file>

<file path=xl/sharedStrings.xml><?xml version="1.0" encoding="utf-8"?>
<sst xmlns="http://schemas.openxmlformats.org/spreadsheetml/2006/main" count="1991" uniqueCount="398">
  <si>
    <t>TOPLAM</t>
  </si>
  <si>
    <t>PROJE</t>
  </si>
  <si>
    <t>ARAŞTIRMA</t>
  </si>
  <si>
    <t>YAYIN</t>
  </si>
  <si>
    <t>TASARIM</t>
  </si>
  <si>
    <t>SERGİ</t>
  </si>
  <si>
    <t>PATENT</t>
  </si>
  <si>
    <t>ATIF</t>
  </si>
  <si>
    <t>TEBLİĞ</t>
  </si>
  <si>
    <t>ÖDÜL</t>
  </si>
  <si>
    <t>T.C. GİRESUN ÜNİVERSİTESİ</t>
  </si>
  <si>
    <t>1.1</t>
  </si>
  <si>
    <t>1.3</t>
  </si>
  <si>
    <t>2.1</t>
  </si>
  <si>
    <t>2.6</t>
  </si>
  <si>
    <t> Tirebolu İletişim Fakültesi</t>
  </si>
  <si>
    <t>3.3</t>
  </si>
  <si>
    <t>3.4</t>
  </si>
  <si>
    <t>3.5</t>
  </si>
  <si>
    <t>4.1</t>
  </si>
  <si>
    <t>4.3</t>
  </si>
  <si>
    <t> Atatürk İlkeleri ve İnkılap Tarihi Bölümü</t>
  </si>
  <si>
    <t>Araştırma Görevlisi</t>
  </si>
  <si>
    <t>Öğretim Görevlisi</t>
  </si>
  <si>
    <t>Kişi</t>
  </si>
  <si>
    <t>AKADEMİK TEŞVİK DÜZENLEME, DENETLEME VE İTİRAZ  KOMİSYONU (ATDDİK)</t>
  </si>
  <si>
    <t>Komisyon  Kararı »</t>
  </si>
  <si>
    <t>Açıklamalar:</t>
  </si>
  <si>
    <t> Bulancak Kadir Karabaş Uygulamalı Bilimler Yüksekokulu</t>
  </si>
  <si>
    <t> Tirebolu Mehmet Bayrak Meslek Yüksekokulu</t>
  </si>
  <si>
    <t>Başvuru Puanı »</t>
  </si>
  <si>
    <t>NET PUANI</t>
  </si>
  <si>
    <t>AKADEMİK TEŞVİK PUAN TABLOSU (NET PUANLAR)</t>
  </si>
  <si>
    <t>1.4</t>
  </si>
  <si>
    <t>1.5</t>
  </si>
  <si>
    <t>1.6</t>
  </si>
  <si>
    <t>1.7</t>
  </si>
  <si>
    <t>1.8</t>
  </si>
  <si>
    <t>1.9</t>
  </si>
  <si>
    <t>1.10</t>
  </si>
  <si>
    <t>1.11</t>
  </si>
  <si>
    <t>1.12</t>
  </si>
  <si>
    <t>3.8</t>
  </si>
  <si>
    <r>
      <rPr>
        <b/>
        <sz val="10"/>
        <color theme="1"/>
        <rFont val="Calibri"/>
        <family val="2"/>
        <charset val="162"/>
        <scheme val="minor"/>
      </rPr>
      <t>1)</t>
    </r>
    <r>
      <rPr>
        <sz val="10"/>
        <color theme="1"/>
        <rFont val="Calibri"/>
        <family val="2"/>
        <charset val="162"/>
        <scheme val="minor"/>
      </rPr>
      <t xml:space="preserve"> Puanları görmek için ilgili Birim karşısındaki                  işaretine tıklayınız</t>
    </r>
  </si>
  <si>
    <t>(15 puan)</t>
  </si>
  <si>
    <t>(20 puan)</t>
  </si>
  <si>
    <t>(30 puan)</t>
  </si>
  <si>
    <t>Doktor Öğretim Üyesi</t>
  </si>
  <si>
    <r>
      <t>Faaliyet Türü</t>
    </r>
    <r>
      <rPr>
        <b/>
        <sz val="8"/>
        <color theme="1"/>
        <rFont val="Webdings"/>
        <family val="1"/>
        <charset val="2"/>
      </rPr>
      <t>4</t>
    </r>
  </si>
  <si>
    <r>
      <t xml:space="preserve">Net Puanlar </t>
    </r>
    <r>
      <rPr>
        <b/>
        <sz val="8"/>
        <color theme="1"/>
        <rFont val="Webdings"/>
        <family val="1"/>
        <charset val="2"/>
      </rPr>
      <t>6</t>
    </r>
  </si>
  <si>
    <t>Birim Komisyon »</t>
  </si>
  <si>
    <r>
      <t xml:space="preserve">ve bölümünü giriniz </t>
    </r>
    <r>
      <rPr>
        <b/>
        <i/>
        <sz val="8"/>
        <color theme="1"/>
        <rFont val="Webdings"/>
        <family val="1"/>
        <charset val="2"/>
      </rPr>
      <t>6</t>
    </r>
  </si>
  <si>
    <t>AKADEMİK TEŞVİK DÜZENLEME, DENETLEME VE İTİRAZ KOMİSYONU (ATDDİK)</t>
  </si>
  <si>
    <t>AÇIKLAMA</t>
  </si>
  <si>
    <t>unvan seçiniz …</t>
  </si>
  <si>
    <t>kadro unvanı, isim soyisim</t>
  </si>
  <si>
    <t>01</t>
  </si>
  <si>
    <t>02</t>
  </si>
  <si>
    <t>03</t>
  </si>
  <si>
    <t>04</t>
  </si>
  <si>
    <r>
      <rPr>
        <b/>
        <sz val="10"/>
        <color theme="1"/>
        <rFont val="Calibri"/>
        <family val="2"/>
        <charset val="162"/>
        <scheme val="minor"/>
      </rPr>
      <t>2)</t>
    </r>
    <r>
      <rPr>
        <sz val="10"/>
        <color theme="1"/>
        <rFont val="Calibri"/>
        <family val="2"/>
        <charset val="162"/>
        <scheme val="minor"/>
      </rPr>
      <t xml:space="preserve"> Toplam Net Puanı yanında</t>
    </r>
    <r>
      <rPr>
        <sz val="14"/>
        <color theme="1"/>
        <rFont val="Calibri"/>
        <family val="2"/>
        <charset val="162"/>
        <scheme val="minor"/>
      </rPr>
      <t xml:space="preserve"> *</t>
    </r>
    <r>
      <rPr>
        <sz val="10"/>
        <color theme="1"/>
        <rFont val="Calibri"/>
        <family val="2"/>
        <charset val="162"/>
        <scheme val="minor"/>
      </rPr>
      <t xml:space="preserve"> işareti olan öğretim elemanlarına, Komisyonun</t>
    </r>
  </si>
  <si>
    <t>3.12</t>
  </si>
  <si>
    <t>3.13</t>
  </si>
  <si>
    <t>Toplam</t>
  </si>
  <si>
    <t xml:space="preserve"> Türk Dili Bölümü</t>
  </si>
  <si>
    <r>
      <rPr>
        <b/>
        <sz val="10"/>
        <color theme="1"/>
        <rFont val="Calibri"/>
        <family val="2"/>
        <charset val="162"/>
        <scheme val="minor"/>
      </rPr>
      <t>4)</t>
    </r>
    <r>
      <rPr>
        <sz val="10"/>
        <color theme="1"/>
        <rFont val="Calibri"/>
        <family val="2"/>
        <charset val="162"/>
        <scheme val="minor"/>
      </rPr>
      <t xml:space="preserve"> Toplam Net Puanı 30 ve üzeri olanlar akademik teşvik ödeneği almaya hak kazanmaktadır.</t>
    </r>
  </si>
  <si>
    <t>2019 AKADEMİK TEŞVİK ÖDENEĞİ BAŞVURU SONUÇLARI</t>
  </si>
  <si>
    <t>Denizcilik Fakültesi</t>
  </si>
  <si>
    <t>Diş Hekimliği Fakültesi</t>
  </si>
  <si>
    <t>Eğitim Fakültesi</t>
  </si>
  <si>
    <t>Fen Edebiyat Fakültesi</t>
  </si>
  <si>
    <t>Görele Güzel Sanatlar Fakültesi</t>
  </si>
  <si>
    <t>İktisadi ve İdari Bilimler Fakültesi</t>
  </si>
  <si>
    <t>İslami İlimler Fakültesi</t>
  </si>
  <si>
    <t>Mühendislik Fakültesi</t>
  </si>
  <si>
    <t>Sağlık Bilimleri Fakültesi</t>
  </si>
  <si>
    <t>Spor Bilimleri Fakültesi</t>
  </si>
  <si>
    <t>Tıp Fakültesi</t>
  </si>
  <si>
    <t>Turizm Fakültesi</t>
  </si>
  <si>
    <t>1.2</t>
  </si>
  <si>
    <t>1.13</t>
  </si>
  <si>
    <t>2.2</t>
  </si>
  <si>
    <t>2.3</t>
  </si>
  <si>
    <t>2.4</t>
  </si>
  <si>
    <t>2.5</t>
  </si>
  <si>
    <t>Görele Uygulamalı Bilimler Yüksekokulu</t>
  </si>
  <si>
    <t>Sivil Havacılık Yüksekokulu</t>
  </si>
  <si>
    <t>Şebinkarahisar Feyzi Kıraç Uygulamalı Bilimler Yüksekokulu</t>
  </si>
  <si>
    <t>Yabancı Diller Yüksekokulu</t>
  </si>
  <si>
    <t>Devlet Konservatuvarı</t>
  </si>
  <si>
    <t>3.1</t>
  </si>
  <si>
    <t>3.2</t>
  </si>
  <si>
    <t>3.6</t>
  </si>
  <si>
    <t>3.7</t>
  </si>
  <si>
    <t>3.9</t>
  </si>
  <si>
    <t>3.10</t>
  </si>
  <si>
    <t>3.11</t>
  </si>
  <si>
    <t>Alucra Turan Bulutçu Meslek Yüksekokulu</t>
  </si>
  <si>
    <t>Bulancak Endüstriyel Sanatlar Meslek Yüksekokulu</t>
  </si>
  <si>
    <t>Dereli Meslek Yüksekokulu</t>
  </si>
  <si>
    <t>Espiye Meslek Yüksekokulu</t>
  </si>
  <si>
    <t>Eynesil Kamil Nalbant Meslek Yüksekokulu</t>
  </si>
  <si>
    <t>Keşap Meslek Yüksekokulu</t>
  </si>
  <si>
    <t>Piraziz Meslek Yüksekokulu</t>
  </si>
  <si>
    <t>Sağlık Hizmetleri Meslek Yüksekokulu</t>
  </si>
  <si>
    <t>Sosyal Bilimler Meslek Yüksekokulu</t>
  </si>
  <si>
    <t>Şebinkarahisar Sosyal Bilimler Meslek Yüksekokulu</t>
  </si>
  <si>
    <t>Şebinkarahisar Teknik Bilimler Meslek Yüksekokulu</t>
  </si>
  <si>
    <t>Teknik Bilimler Meslek Yüksekokulu</t>
  </si>
  <si>
    <t>4.2</t>
  </si>
  <si>
    <t>4.4</t>
  </si>
  <si>
    <t>4.5</t>
  </si>
  <si>
    <t>5.1</t>
  </si>
  <si>
    <t>05</t>
  </si>
  <si>
    <t>Beden Eğitimi ve Spor Bölümü</t>
  </si>
  <si>
    <t>Enformatik Bölümü</t>
  </si>
  <si>
    <t>Güzel Sanatlar Bölümü</t>
  </si>
  <si>
    <t>Merkezi Araştırma Laboratuvarı Uygulama ve Araştırma Merkezi</t>
  </si>
  <si>
    <t xml:space="preserve">    gerekçeli kararı İlan Tarihinde (gün içerisinde) EBYS üzerinden gönderilecektir…</t>
  </si>
  <si>
    <r>
      <rPr>
        <b/>
        <sz val="10"/>
        <color theme="1"/>
        <rFont val="Calibri"/>
        <family val="2"/>
        <charset val="162"/>
        <scheme val="minor"/>
      </rPr>
      <t>3)</t>
    </r>
    <r>
      <rPr>
        <sz val="10"/>
        <color theme="1"/>
        <rFont val="Calibri"/>
        <family val="2"/>
        <charset val="162"/>
        <scheme val="minor"/>
      </rPr>
      <t xml:space="preserve"> Komisyon kararlarına karşı ilan tarihinden itibaren 5 (beş) iş günü içinde ATDDİK'na</t>
    </r>
  </si>
  <si>
    <t>İlan Tarihi: 10 Şubat 2020</t>
  </si>
  <si>
    <r>
      <t xml:space="preserve">    EBYS üzerinden yazılı itiraz edilebilir (İtiraz Süresi: </t>
    </r>
    <r>
      <rPr>
        <b/>
        <sz val="10"/>
        <color theme="1"/>
        <rFont val="Calibri"/>
        <family val="2"/>
        <charset val="162"/>
        <scheme val="minor"/>
      </rPr>
      <t>10-14 Şubat 2020</t>
    </r>
    <r>
      <rPr>
        <sz val="10"/>
        <color theme="1"/>
        <rFont val="Calibri"/>
        <family val="2"/>
        <charset val="162"/>
        <scheme val="minor"/>
      </rPr>
      <t>)</t>
    </r>
  </si>
  <si>
    <t>Puanının yanında (*) olanlar, Komisyon kararına karşı ilan tarihinden itibaren 5 (beş) iş günü içinde ATDDİK'na EBYS üzerinden yazılı itirazda bulunabilirler. (İtiraz süresi: 10-14 Şubat 2020)</t>
  </si>
  <si>
    <r>
      <rPr>
        <b/>
        <i/>
        <sz val="11"/>
        <color theme="1"/>
        <rFont val="Calibri"/>
        <family val="2"/>
        <charset val="162"/>
        <scheme val="minor"/>
      </rPr>
      <t>Sonuç İlan Tarihi</t>
    </r>
    <r>
      <rPr>
        <b/>
        <i/>
        <sz val="11"/>
        <color theme="9" tint="-0.499984740745262"/>
        <rFont val="Calibri"/>
        <family val="2"/>
        <charset val="162"/>
        <scheme val="minor"/>
      </rPr>
      <t>: 10 Şubat 2020</t>
    </r>
  </si>
  <si>
    <t>Tuğçe K. MACAR</t>
  </si>
  <si>
    <t>Gıda Teknolojisi</t>
  </si>
  <si>
    <t>Mustafa CÜCE</t>
  </si>
  <si>
    <t>Profesör Dr.</t>
  </si>
  <si>
    <t>Doçent Dr.</t>
  </si>
  <si>
    <t>Yeşim YAMAN AKTAŞ</t>
  </si>
  <si>
    <t>Ayşegül ÇEBİ</t>
  </si>
  <si>
    <t>Ebelik Bölümü</t>
  </si>
  <si>
    <t>Hemşirelik Bölümü</t>
  </si>
  <si>
    <t>Çağla YİĞİTBAŞ</t>
  </si>
  <si>
    <t>Emel BAHADIR YILMAZ</t>
  </si>
  <si>
    <t>Rekreasyon Yönetimi Bölümü</t>
  </si>
  <si>
    <t>Mehmet ŞİMŞEK</t>
  </si>
  <si>
    <t>Bayram KANCA</t>
  </si>
  <si>
    <t>Aslı MADEN</t>
  </si>
  <si>
    <t>Türk Dili Bölümü</t>
  </si>
  <si>
    <t>Necdet EKİNCİ</t>
  </si>
  <si>
    <t>Gazetecilik Bölümü</t>
  </si>
  <si>
    <t>Gastronomi ve Mutfak San.</t>
  </si>
  <si>
    <t>Fuat UÇAR</t>
  </si>
  <si>
    <t>Atattürk İlkeleri ve İnkılap Tar.</t>
  </si>
  <si>
    <t>Temel İslam Bilimleri Bölümü</t>
  </si>
  <si>
    <t>Mustafa TUNÇER</t>
  </si>
  <si>
    <t>Felsefe ve Din Bilimleri Bölümü</t>
  </si>
  <si>
    <t>Hüseyin ALGUR</t>
  </si>
  <si>
    <t>İslam Tarihi ve Sanatları Böl.</t>
  </si>
  <si>
    <t>Ali YILMAZ</t>
  </si>
  <si>
    <t>Yavuz Selim GÖL</t>
  </si>
  <si>
    <t>Ali Çağın YÜCEL</t>
  </si>
  <si>
    <t>Klinik Bilimler Bölümü</t>
  </si>
  <si>
    <t>Erol Murat YILDIZ</t>
  </si>
  <si>
    <t>Resim-Baskı Sanatları Bölümü</t>
  </si>
  <si>
    <t>Grafik Tasarımı Bölümü</t>
  </si>
  <si>
    <t>Mesut TANRIKULU</t>
  </si>
  <si>
    <t>Aylin GÜNGÖR</t>
  </si>
  <si>
    <t>Ekin Su KUZU</t>
  </si>
  <si>
    <t>Uluslararası Lojistik ve Taş.</t>
  </si>
  <si>
    <t>Salih MEMİŞ</t>
  </si>
  <si>
    <t>Selçuk KORUCUK</t>
  </si>
  <si>
    <t>Mustafa ERGÜN</t>
  </si>
  <si>
    <t>Uluslararası Ticaret</t>
  </si>
  <si>
    <t>Müzeyyen Esra ATUKALP</t>
  </si>
  <si>
    <t>Turizm İşlet. ve Otelcilik</t>
  </si>
  <si>
    <t>Hakan AKYURT</t>
  </si>
  <si>
    <t>Mehmet Mert PASLI</t>
  </si>
  <si>
    <t>Eray TURPCU</t>
  </si>
  <si>
    <t>Şerif Ahmet DEMİRDAĞ</t>
  </si>
  <si>
    <t>Nazik ÇELİKKANAT PASLI</t>
  </si>
  <si>
    <t>Bankacılık ve Finans Bölümü</t>
  </si>
  <si>
    <t>İpek CEBECİ</t>
  </si>
  <si>
    <t>Ayhan BAYRAM</t>
  </si>
  <si>
    <t>Ulaştırma ve Lojistik Bölümü</t>
  </si>
  <si>
    <t>Çocuk Gelişimi ve G.Hiz.</t>
  </si>
  <si>
    <t>Gülüzar EYMÜR</t>
  </si>
  <si>
    <t>Tıbbi Hizmetler ve Teknikler B.</t>
  </si>
  <si>
    <t>Halil GÖKÇE</t>
  </si>
  <si>
    <t>Gökhan ALPASLAN</t>
  </si>
  <si>
    <t>Aytaç GÜDER</t>
  </si>
  <si>
    <t>Ümit CEYLAN</t>
  </si>
  <si>
    <t>Serpil DEMİRCİ</t>
  </si>
  <si>
    <t>Kıvanç SEMİZ</t>
  </si>
  <si>
    <t>Aytekin Hamdi BAŞKAN</t>
  </si>
  <si>
    <t>Fatih ÖZGÜL</t>
  </si>
  <si>
    <t>Antrenörlük Eğitimi Bölümü</t>
  </si>
  <si>
    <t>Mustafa KARAKÖSE</t>
  </si>
  <si>
    <t>Hayvansal ve Bitkisel Üretim</t>
  </si>
  <si>
    <t>Derya EFE</t>
  </si>
  <si>
    <t>Bengü ERTAN</t>
  </si>
  <si>
    <t>Mülkiyet Koruma ve Güvenlik</t>
  </si>
  <si>
    <t>Hüseyin ŞAHİN</t>
  </si>
  <si>
    <t>Ersan BEKTAŞ</t>
  </si>
  <si>
    <t>Volkan ÇAKIR</t>
  </si>
  <si>
    <t>Bayram YÜKSEL</t>
  </si>
  <si>
    <t>Halim BÜYÜKUSLU</t>
  </si>
  <si>
    <t>Nuri ÖZTÜRK</t>
  </si>
  <si>
    <t>Halil SUNAR</t>
  </si>
  <si>
    <t>Turizm ve Seyahat Hizmetleri</t>
  </si>
  <si>
    <t>Refik YILMAZ</t>
  </si>
  <si>
    <t>Muhasebe ve Vergi Uyg. Prog.</t>
  </si>
  <si>
    <t>Ersin TEMEL</t>
  </si>
  <si>
    <t>Elektrik ve Enerji</t>
  </si>
  <si>
    <t>Can ALAŞALVAR</t>
  </si>
  <si>
    <t>Elektronik ve Otomasyon</t>
  </si>
  <si>
    <t>Elif TOPALOĞLU</t>
  </si>
  <si>
    <t>Mimarlık ve Şehir Planlama</t>
  </si>
  <si>
    <t>Ali TURAN</t>
  </si>
  <si>
    <t>Bitkisel ve Hayvansal Üretim</t>
  </si>
  <si>
    <t>Adil KONDİLOĞLU</t>
  </si>
  <si>
    <t>Bilgisayar Teknolojileri Böl.</t>
  </si>
  <si>
    <t>Nurdan KUMAŞ ŞENOL</t>
  </si>
  <si>
    <t>Tasarım/Moda Tasarım</t>
  </si>
  <si>
    <t>Vedat ÖNEL</t>
  </si>
  <si>
    <t>Tasarım/Grafik Tasarım</t>
  </si>
  <si>
    <t>Yunus Türkşad YEĞİN</t>
  </si>
  <si>
    <t>Selçuk DUMAN</t>
  </si>
  <si>
    <t>Uluslararası İlişkiler</t>
  </si>
  <si>
    <t>Göktürk TÜYSÜZOĞLU</t>
  </si>
  <si>
    <t>Selim KURT</t>
  </si>
  <si>
    <t>Ufuk YOLCU</t>
  </si>
  <si>
    <t>Ekonometri Bölümü</t>
  </si>
  <si>
    <t>Murat ÖZDEMİR</t>
  </si>
  <si>
    <t>Maliye Bölümü</t>
  </si>
  <si>
    <t>Servet CEYLAN</t>
  </si>
  <si>
    <t>İktisat Bölümü</t>
  </si>
  <si>
    <t>Rasim Berker BANK</t>
  </si>
  <si>
    <t>Siyaset Bilimi ve Kamu Yön.</t>
  </si>
  <si>
    <t>Betül KARAGÖZ YERDELEN</t>
  </si>
  <si>
    <t>Yasemin MAMUR IŞIKÇI</t>
  </si>
  <si>
    <t>Paşa BOZKURT</t>
  </si>
  <si>
    <t>İşletme Bölümü</t>
  </si>
  <si>
    <t>Murat SERÇEMELİ</t>
  </si>
  <si>
    <t>Mustafa ÖZKAN</t>
  </si>
  <si>
    <t>Gülşah KARAVARDAR</t>
  </si>
  <si>
    <t>Uğur SEVİM</t>
  </si>
  <si>
    <t>Kurtuluş Yılmaz GENÇ</t>
  </si>
  <si>
    <t>Alper KARAVARDAR</t>
  </si>
  <si>
    <t>Esra Gökçen KAYGISIZ</t>
  </si>
  <si>
    <t>Arzu DENİZ ÇAKIROĞLU</t>
  </si>
  <si>
    <t>Harita Mühendisliği Bölümü</t>
  </si>
  <si>
    <t>Erkan KALIPCI</t>
  </si>
  <si>
    <t>Volkan BAŞER</t>
  </si>
  <si>
    <t>Mehmet Ali DERELİ</t>
  </si>
  <si>
    <t>Genetik ve Biyomühendislik B.</t>
  </si>
  <si>
    <t>Evren ALTIOK</t>
  </si>
  <si>
    <t>Cengiz ÇORBACI</t>
  </si>
  <si>
    <t>Kadriye ÖZCAN</t>
  </si>
  <si>
    <t>Halil ŞENOL</t>
  </si>
  <si>
    <t>Ayhan KARA</t>
  </si>
  <si>
    <t>Elektrik-Elektronik Müh.</t>
  </si>
  <si>
    <t>Hilmi ZENK</t>
  </si>
  <si>
    <t>Nihat TUĞLUOĞLU</t>
  </si>
  <si>
    <t>Enerji Sistemleri Mühendisliği</t>
  </si>
  <si>
    <t>Serdar KARADENİZ</t>
  </si>
  <si>
    <t>Mükrimin Şevket GÜNEY</t>
  </si>
  <si>
    <t>Hakan ADATEPE</t>
  </si>
  <si>
    <t>Serkan EYMÜR</t>
  </si>
  <si>
    <t>Hande KARADENİZ</t>
  </si>
  <si>
    <t>Endüstri Mühendisliği</t>
  </si>
  <si>
    <t>Salih DURDU</t>
  </si>
  <si>
    <t>Özge CAĞCAĞ YOLCU</t>
  </si>
  <si>
    <t>Serkan DEMİR</t>
  </si>
  <si>
    <t>Mehmet Soner ENGİN</t>
  </si>
  <si>
    <t>Gıda Mühendisliği Bölümü</t>
  </si>
  <si>
    <t>Selin KALKAN</t>
  </si>
  <si>
    <t>Sibel KAÇMAZ</t>
  </si>
  <si>
    <t>Duygu ALTIOK</t>
  </si>
  <si>
    <t>Faruk GÜNER</t>
  </si>
  <si>
    <t>Makine Mühendisliği Bölümü</t>
  </si>
  <si>
    <t>İnşaat Mühendisliği</t>
  </si>
  <si>
    <t>Atila Gürhan ÇELİK</t>
  </si>
  <si>
    <t>Ahmet APAYDIN</t>
  </si>
  <si>
    <t>Eren KÖMÜRLÜ</t>
  </si>
  <si>
    <t>Çevre Mühendisliği</t>
  </si>
  <si>
    <t>Özlem TUNÇ DEDE</t>
  </si>
  <si>
    <t>Sait MALKONDU</t>
  </si>
  <si>
    <t>Serkan SAYIN</t>
  </si>
  <si>
    <t>Seydahmet ÇAY</t>
  </si>
  <si>
    <t>Başak TAŞELİ</t>
  </si>
  <si>
    <t>Alparslan APAN</t>
  </si>
  <si>
    <t>Cerrahi Tıp Bilimleri Bölümü</t>
  </si>
  <si>
    <t>Güven YILDIRIM</t>
  </si>
  <si>
    <t>İlker ŞENGÜL</t>
  </si>
  <si>
    <t>Ural OĞUZ</t>
  </si>
  <si>
    <t>Demet ŞENGÜL</t>
  </si>
  <si>
    <t>Mücahit GÜNAYDIN</t>
  </si>
  <si>
    <t>Şahin DİREKEL</t>
  </si>
  <si>
    <t>Gülay H. DERVİŞOĞLU</t>
  </si>
  <si>
    <t>Ebru ALP</t>
  </si>
  <si>
    <t>Mehmet ALKANAT</t>
  </si>
  <si>
    <t>Funda D. KORKMAZ</t>
  </si>
  <si>
    <t>Sembol YILDIRMAK</t>
  </si>
  <si>
    <t>Temel Tıp Bilimleri</t>
  </si>
  <si>
    <t>Dahili Tıp Bilimleri</t>
  </si>
  <si>
    <t>Kürşad YAPAR</t>
  </si>
  <si>
    <t>Alptekin TOSUN</t>
  </si>
  <si>
    <t>Selçuk TAKIR</t>
  </si>
  <si>
    <t>Ahmet KARAGÖZ</t>
  </si>
  <si>
    <t>Tümay BEKÇİ</t>
  </si>
  <si>
    <t>Ayşegül Başak TEKER</t>
  </si>
  <si>
    <t>Serdar ARSLAN</t>
  </si>
  <si>
    <t>Sosyoloji Bölümü</t>
  </si>
  <si>
    <t>Mustafa BAKIRCI</t>
  </si>
  <si>
    <t>Türk Dili ve Edebiyatı</t>
  </si>
  <si>
    <t>Beyhan KESİK</t>
  </si>
  <si>
    <t>Ali İhsan KOLCU</t>
  </si>
  <si>
    <t>Hatem TÜRK</t>
  </si>
  <si>
    <t>Hamza KOÇ</t>
  </si>
  <si>
    <t>Emine Bilgehan TÜRK</t>
  </si>
  <si>
    <t>Seda ÖZBEK</t>
  </si>
  <si>
    <t>Yaşar ŞİMŞEK</t>
  </si>
  <si>
    <t>Biyoloji Bölümü</t>
  </si>
  <si>
    <t>Mustafa TÜRKMEN</t>
  </si>
  <si>
    <t>Yalçın TEPE</t>
  </si>
  <si>
    <t>Elif Neyran SOYLU</t>
  </si>
  <si>
    <t>Emine YALÇIN</t>
  </si>
  <si>
    <t>Kültiğin ÇAVUŞOĞLU</t>
  </si>
  <si>
    <t>Zafer TÜRKMEN</t>
  </si>
  <si>
    <t>Tamer AKKAN</t>
  </si>
  <si>
    <t>Sinem AYDIN</t>
  </si>
  <si>
    <t>Tarih</t>
  </si>
  <si>
    <t>Sezai BALCI</t>
  </si>
  <si>
    <t>Rahim KIZGUT</t>
  </si>
  <si>
    <t>Hüsne Hilal ŞAHİN</t>
  </si>
  <si>
    <t>Matematik</t>
  </si>
  <si>
    <t>Mahir KADAKAL</t>
  </si>
  <si>
    <t>İmdat İŞCAN</t>
  </si>
  <si>
    <t>Haşim ÇAYIR</t>
  </si>
  <si>
    <t>Kerim BEKAR</t>
  </si>
  <si>
    <t>Sercan TURHAN</t>
  </si>
  <si>
    <t>Hülya GÜLTEKİN ÇİTİL</t>
  </si>
  <si>
    <t>Müzeyyen S. SEZEN</t>
  </si>
  <si>
    <t>Kimya</t>
  </si>
  <si>
    <t>Temel ÖZTÜRK</t>
  </si>
  <si>
    <t>Aysun TÜRKMEN</t>
  </si>
  <si>
    <t>Bahar BİLGİN SÖKMEN</t>
  </si>
  <si>
    <t>Hakan BEKTAŞ</t>
  </si>
  <si>
    <t>Tayfun ARSLAN</t>
  </si>
  <si>
    <t>Selbi KESKİN</t>
  </si>
  <si>
    <t>Zekeriyya BAHADIR</t>
  </si>
  <si>
    <t>Birsen Şengül OKSAL</t>
  </si>
  <si>
    <t>Canan ALBAY</t>
  </si>
  <si>
    <t>İstatistik</t>
  </si>
  <si>
    <t>Erol EĞRİOĞLU</t>
  </si>
  <si>
    <t>Eren BAŞ</t>
  </si>
  <si>
    <t>Ali Zafer DALAR</t>
  </si>
  <si>
    <t>Nurgül OKUR</t>
  </si>
  <si>
    <t>Fizik</t>
  </si>
  <si>
    <t>Cevdet COŞKUN</t>
  </si>
  <si>
    <t>Mustafa Serkan SOYLU</t>
  </si>
  <si>
    <t>Behzad BARIŞ</t>
  </si>
  <si>
    <t>Mustafa Recep KAÇAL</t>
  </si>
  <si>
    <t>Yelda BİNGÖL ALPASLAN</t>
  </si>
  <si>
    <t>Ahmet ÇELİK</t>
  </si>
  <si>
    <t>Türkçe ve Sosyal Bilimler Eğt.</t>
  </si>
  <si>
    <t>Ünsal BEKDEMİR</t>
  </si>
  <si>
    <t>Serkan DOĞANAY</t>
  </si>
  <si>
    <t>Mehmet ÖZMENLİ</t>
  </si>
  <si>
    <t>Sedat MADEN</t>
  </si>
  <si>
    <t>Eray ALACA</t>
  </si>
  <si>
    <t>Müzeyyen ALTUNBAY</t>
  </si>
  <si>
    <t>Mehmet ALVER</t>
  </si>
  <si>
    <t>Lokman TAŞKESENLİOĞLU</t>
  </si>
  <si>
    <t>Enver SARI</t>
  </si>
  <si>
    <t>Eğitim Bilimleri/Reh.ve Psi.D.</t>
  </si>
  <si>
    <t>Cahit KAYA</t>
  </si>
  <si>
    <t>Bünyamin ÇETİNKAYA</t>
  </si>
  <si>
    <t>Mustafa ŞANAL</t>
  </si>
  <si>
    <t>Eğitim Bilimleri/Eğitim P.ve Ö.</t>
  </si>
  <si>
    <t>Selcan KİLİS</t>
  </si>
  <si>
    <t>Güven ÖZDEM</t>
  </si>
  <si>
    <t>Eğitim Bilimleri/Eğitim Yön.</t>
  </si>
  <si>
    <t>Bilgisayar ve Öğretim Tek.</t>
  </si>
  <si>
    <t>Nahide Burcu ARSLAN</t>
  </si>
  <si>
    <t>Özlem BAYDAŞ ÖNLÜ</t>
  </si>
  <si>
    <t>Necla DÖNMEZ USTA</t>
  </si>
  <si>
    <t>Fatmanur ÖZEN</t>
  </si>
  <si>
    <t>Özel Eğitim Bölümü</t>
  </si>
  <si>
    <t>Banu Çiçek ÖZDEMİR</t>
  </si>
  <si>
    <t>Ramazan SEVER</t>
  </si>
  <si>
    <t>Temel Eğitim Bölümü</t>
  </si>
  <si>
    <t>Eser ÜLTAY</t>
  </si>
  <si>
    <t>Şule BAYRAKTAR</t>
  </si>
  <si>
    <t>Neslihan ÜLTAY</t>
  </si>
  <si>
    <t>Oğuz Serdar KESİCİOĞLU</t>
  </si>
  <si>
    <t>Gonca ULUDAĞ</t>
  </si>
  <si>
    <t>Matematik ve Fen Bil. Eğitimi</t>
  </si>
  <si>
    <t>Cemalettin YILDIZ</t>
  </si>
  <si>
    <t>Mustafa UZOĞLU</t>
  </si>
  <si>
    <t>Ümit ŞENGÜL</t>
  </si>
  <si>
    <t>Çiğdem ŞAHİN ÇAKIR</t>
  </si>
  <si>
    <t>Bahadır KOZ</t>
  </si>
  <si>
    <t>Fethiye KARSLI BAYDERE</t>
  </si>
  <si>
    <t>Ödeme Yok!</t>
  </si>
  <si>
    <t>İlkay TÜRK ÇAKIR</t>
  </si>
</sst>
</file>

<file path=xl/styles.xml><?xml version="1.0" encoding="utf-8"?>
<styleSheet xmlns="http://schemas.openxmlformats.org/spreadsheetml/2006/main">
  <numFmts count="1">
    <numFmt numFmtId="164" formatCode="#,##0.000"/>
  </numFmts>
  <fonts count="39">
    <font>
      <sz val="11"/>
      <color theme="1"/>
      <name val="Calibri"/>
      <family val="2"/>
      <charset val="162"/>
      <scheme val="minor"/>
    </font>
    <font>
      <sz val="11"/>
      <color theme="1"/>
      <name val="Calibri"/>
      <family val="2"/>
      <charset val="162"/>
      <scheme val="minor"/>
    </font>
    <font>
      <b/>
      <sz val="10"/>
      <color theme="1"/>
      <name val="Calibri"/>
      <family val="2"/>
      <charset val="162"/>
      <scheme val="minor"/>
    </font>
    <font>
      <sz val="9"/>
      <color theme="1"/>
      <name val="Calibri"/>
      <family val="2"/>
      <charset val="162"/>
      <scheme val="minor"/>
    </font>
    <font>
      <b/>
      <sz val="9"/>
      <color theme="1"/>
      <name val="Calibri"/>
      <family val="2"/>
      <charset val="162"/>
      <scheme val="minor"/>
    </font>
    <font>
      <b/>
      <sz val="12"/>
      <color theme="1"/>
      <name val="Calibri"/>
      <family val="2"/>
      <charset val="162"/>
      <scheme val="minor"/>
    </font>
    <font>
      <sz val="10"/>
      <color theme="1"/>
      <name val="Calibri"/>
      <family val="2"/>
      <charset val="162"/>
      <scheme val="minor"/>
    </font>
    <font>
      <b/>
      <sz val="14"/>
      <color theme="1"/>
      <name val="Calibri"/>
      <family val="2"/>
      <charset val="162"/>
      <scheme val="minor"/>
    </font>
    <font>
      <b/>
      <i/>
      <sz val="11"/>
      <color theme="1"/>
      <name val="Calibri"/>
      <family val="2"/>
      <charset val="162"/>
      <scheme val="minor"/>
    </font>
    <font>
      <b/>
      <sz val="11"/>
      <color theme="1"/>
      <name val="Calibri"/>
      <family val="2"/>
      <charset val="162"/>
      <scheme val="minor"/>
    </font>
    <font>
      <b/>
      <sz val="11"/>
      <color rgb="FFFF0000"/>
      <name val="Calibri"/>
      <family val="2"/>
      <charset val="162"/>
      <scheme val="minor"/>
    </font>
    <font>
      <sz val="8"/>
      <color theme="1"/>
      <name val="Calibri"/>
      <family val="2"/>
      <charset val="162"/>
      <scheme val="minor"/>
    </font>
    <font>
      <b/>
      <i/>
      <sz val="8"/>
      <color theme="1"/>
      <name val="Calibri"/>
      <family val="2"/>
      <charset val="162"/>
      <scheme val="minor"/>
    </font>
    <font>
      <b/>
      <sz val="10"/>
      <name val="Calibri"/>
      <family val="2"/>
      <charset val="162"/>
      <scheme val="minor"/>
    </font>
    <font>
      <b/>
      <sz val="8"/>
      <color theme="1"/>
      <name val="Calibri"/>
      <family val="2"/>
      <charset val="162"/>
      <scheme val="minor"/>
    </font>
    <font>
      <sz val="10"/>
      <name val="Calibri"/>
      <family val="2"/>
      <charset val="162"/>
      <scheme val="minor"/>
    </font>
    <font>
      <b/>
      <sz val="10"/>
      <color theme="0"/>
      <name val="Calibri"/>
      <family val="2"/>
      <charset val="162"/>
      <scheme val="minor"/>
    </font>
    <font>
      <i/>
      <sz val="11"/>
      <color theme="1"/>
      <name val="Calibri"/>
      <family val="2"/>
      <charset val="162"/>
      <scheme val="minor"/>
    </font>
    <font>
      <sz val="12"/>
      <color theme="1"/>
      <name val="Calibri"/>
      <family val="2"/>
      <charset val="162"/>
      <scheme val="minor"/>
    </font>
    <font>
      <b/>
      <sz val="12"/>
      <color rgb="FFFF0000"/>
      <name val="Calibri"/>
      <family val="2"/>
      <charset val="162"/>
      <scheme val="minor"/>
    </font>
    <font>
      <sz val="14"/>
      <color theme="1"/>
      <name val="Calibri"/>
      <family val="2"/>
      <charset val="162"/>
      <scheme val="minor"/>
    </font>
    <font>
      <b/>
      <i/>
      <sz val="9"/>
      <color theme="1"/>
      <name val="Calibri"/>
      <family val="2"/>
      <charset val="162"/>
      <scheme val="minor"/>
    </font>
    <font>
      <b/>
      <sz val="8"/>
      <color theme="1"/>
      <name val="Webdings"/>
      <family val="1"/>
      <charset val="2"/>
    </font>
    <font>
      <b/>
      <sz val="12"/>
      <name val="Calibri"/>
      <family val="2"/>
      <charset val="162"/>
      <scheme val="minor"/>
    </font>
    <font>
      <i/>
      <sz val="9"/>
      <color theme="5"/>
      <name val="Calibri"/>
      <family val="2"/>
      <charset val="162"/>
      <scheme val="minor"/>
    </font>
    <font>
      <b/>
      <i/>
      <sz val="8"/>
      <color theme="1"/>
      <name val="Webdings"/>
      <family val="1"/>
      <charset val="2"/>
    </font>
    <font>
      <b/>
      <sz val="8"/>
      <name val="Calibri"/>
      <family val="2"/>
      <charset val="162"/>
      <scheme val="minor"/>
    </font>
    <font>
      <sz val="8"/>
      <name val="Calibri"/>
      <family val="2"/>
      <charset val="162"/>
      <scheme val="minor"/>
    </font>
    <font>
      <sz val="12"/>
      <name val="Calibri"/>
      <family val="2"/>
      <charset val="162"/>
      <scheme val="minor"/>
    </font>
    <font>
      <sz val="11"/>
      <name val="Calibri"/>
      <family val="2"/>
      <charset val="162"/>
      <scheme val="minor"/>
    </font>
    <font>
      <b/>
      <sz val="9"/>
      <color theme="0"/>
      <name val="Calibri"/>
      <family val="2"/>
      <charset val="162"/>
      <scheme val="minor"/>
    </font>
    <font>
      <sz val="10"/>
      <color theme="1" tint="0.34998626667073579"/>
      <name val="Calibri"/>
      <family val="2"/>
      <charset val="162"/>
      <scheme val="minor"/>
    </font>
    <font>
      <b/>
      <sz val="8"/>
      <color theme="1" tint="0.34998626667073579"/>
      <name val="Calibri"/>
      <family val="2"/>
      <charset val="162"/>
      <scheme val="minor"/>
    </font>
    <font>
      <b/>
      <sz val="12"/>
      <color theme="5" tint="-0.249977111117893"/>
      <name val="Calibri"/>
      <family val="2"/>
      <charset val="162"/>
      <scheme val="minor"/>
    </font>
    <font>
      <b/>
      <sz val="11"/>
      <color theme="5" tint="-0.249977111117893"/>
      <name val="Calibri"/>
      <family val="2"/>
      <charset val="162"/>
      <scheme val="minor"/>
    </font>
    <font>
      <b/>
      <sz val="10"/>
      <color theme="5" tint="-0.249977111117893"/>
      <name val="Calibri"/>
      <family val="2"/>
      <charset val="162"/>
      <scheme val="minor"/>
    </font>
    <font>
      <b/>
      <u/>
      <sz val="10"/>
      <color theme="7"/>
      <name val="Calibri"/>
      <family val="2"/>
      <charset val="162"/>
      <scheme val="minor"/>
    </font>
    <font>
      <b/>
      <i/>
      <sz val="11"/>
      <color theme="9" tint="-0.499984740745262"/>
      <name val="Calibri"/>
      <family val="2"/>
      <charset val="162"/>
      <scheme val="minor"/>
    </font>
    <font>
      <i/>
      <sz val="8"/>
      <color theme="1"/>
      <name val="Calibri"/>
      <family val="2"/>
      <charset val="162"/>
      <scheme val="minor"/>
    </font>
  </fonts>
  <fills count="6">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theme="7" tint="0.59999389629810485"/>
        <bgColor indexed="64"/>
      </patternFill>
    </fill>
  </fills>
  <borders count="1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s>
  <cellStyleXfs count="3">
    <xf numFmtId="0" fontId="0" fillId="0" borderId="0"/>
    <xf numFmtId="9" fontId="1" fillId="0" borderId="0" applyFont="0" applyFill="0" applyBorder="0" applyAlignment="0" applyProtection="0"/>
    <xf numFmtId="0" fontId="1" fillId="0" borderId="0"/>
  </cellStyleXfs>
  <cellXfs count="103">
    <xf numFmtId="0" fontId="0" fillId="0" borderId="0" xfId="0"/>
    <xf numFmtId="0" fontId="3" fillId="0" borderId="0" xfId="0" applyFont="1"/>
    <xf numFmtId="0" fontId="0" fillId="0" borderId="0" xfId="0" applyProtection="1">
      <protection hidden="1"/>
    </xf>
    <xf numFmtId="0" fontId="9" fillId="0" borderId="0" xfId="0" applyFont="1" applyAlignment="1" applyProtection="1">
      <alignment horizontal="left"/>
      <protection hidden="1"/>
    </xf>
    <xf numFmtId="49" fontId="1" fillId="0" borderId="0" xfId="2" applyNumberFormat="1" applyAlignment="1" applyProtection="1">
      <alignment horizontal="right"/>
      <protection hidden="1"/>
    </xf>
    <xf numFmtId="49" fontId="0" fillId="0" borderId="0" xfId="0" applyNumberFormat="1" applyProtection="1">
      <protection hidden="1"/>
    </xf>
    <xf numFmtId="49" fontId="2" fillId="0" borderId="0" xfId="2" applyNumberFormat="1" applyFont="1" applyAlignment="1" applyProtection="1">
      <alignment horizontal="left"/>
      <protection hidden="1"/>
    </xf>
    <xf numFmtId="49" fontId="17" fillId="0" borderId="0" xfId="2" applyNumberFormat="1" applyFont="1" applyAlignment="1" applyProtection="1">
      <alignment horizontal="center"/>
      <protection hidden="1"/>
    </xf>
    <xf numFmtId="49" fontId="6" fillId="0" borderId="0" xfId="2" applyNumberFormat="1" applyFont="1" applyAlignment="1" applyProtection="1">
      <alignment horizontal="left"/>
      <protection hidden="1"/>
    </xf>
    <xf numFmtId="49" fontId="9" fillId="0" borderId="8" xfId="2" applyNumberFormat="1" applyFont="1" applyBorder="1" applyAlignment="1" applyProtection="1">
      <alignment horizontal="right"/>
      <protection hidden="1"/>
    </xf>
    <xf numFmtId="0" fontId="1" fillId="0" borderId="8" xfId="2" applyBorder="1" applyProtection="1">
      <protection hidden="1"/>
    </xf>
    <xf numFmtId="0" fontId="13" fillId="0" borderId="0" xfId="0" applyFont="1" applyAlignment="1" applyProtection="1">
      <alignment horizontal="center"/>
      <protection hidden="1"/>
    </xf>
    <xf numFmtId="0" fontId="0" fillId="0" borderId="8" xfId="0" applyBorder="1" applyProtection="1">
      <protection hidden="1"/>
    </xf>
    <xf numFmtId="14" fontId="9" fillId="0" borderId="0" xfId="0" applyNumberFormat="1" applyFont="1" applyAlignment="1" applyProtection="1">
      <alignment horizontal="left"/>
      <protection hidden="1"/>
    </xf>
    <xf numFmtId="0" fontId="0" fillId="0" borderId="8" xfId="2" applyFont="1" applyBorder="1" applyProtection="1">
      <protection hidden="1"/>
    </xf>
    <xf numFmtId="49" fontId="9" fillId="2" borderId="8" xfId="2" applyNumberFormat="1" applyFont="1" applyFill="1" applyBorder="1" applyAlignment="1" applyProtection="1">
      <alignment horizontal="right"/>
      <protection hidden="1"/>
    </xf>
    <xf numFmtId="49" fontId="9" fillId="0" borderId="0" xfId="2" applyNumberFormat="1" applyFont="1" applyBorder="1" applyAlignment="1" applyProtection="1">
      <alignment horizontal="right"/>
      <protection hidden="1"/>
    </xf>
    <xf numFmtId="0" fontId="1" fillId="0" borderId="0" xfId="2" applyBorder="1" applyProtection="1">
      <protection hidden="1"/>
    </xf>
    <xf numFmtId="0" fontId="1" fillId="0" borderId="0" xfId="2" applyFill="1" applyBorder="1" applyAlignment="1" applyProtection="1">
      <alignment horizontal="center"/>
      <protection hidden="1"/>
    </xf>
    <xf numFmtId="0" fontId="15" fillId="0" borderId="0" xfId="0" applyFont="1" applyBorder="1" applyAlignment="1" applyProtection="1">
      <alignment horizontal="center"/>
      <protection hidden="1"/>
    </xf>
    <xf numFmtId="0" fontId="0" fillId="0" borderId="0" xfId="0" applyAlignment="1" applyProtection="1">
      <alignment horizontal="center"/>
      <protection hidden="1"/>
    </xf>
    <xf numFmtId="0" fontId="16" fillId="3" borderId="8" xfId="0" applyFont="1" applyFill="1" applyBorder="1" applyAlignment="1" applyProtection="1">
      <alignment horizontal="center"/>
      <protection hidden="1"/>
    </xf>
    <xf numFmtId="0" fontId="11" fillId="0" borderId="0" xfId="0" applyFont="1" applyAlignment="1" applyProtection="1">
      <alignment horizontal="center"/>
      <protection hidden="1"/>
    </xf>
    <xf numFmtId="0" fontId="18" fillId="0" borderId="0" xfId="0" applyFont="1" applyAlignment="1" applyProtection="1">
      <alignment horizontal="center" vertical="center"/>
      <protection hidden="1"/>
    </xf>
    <xf numFmtId="0" fontId="0" fillId="0" borderId="0" xfId="0" applyAlignment="1" applyProtection="1">
      <alignment horizontal="center" vertical="top"/>
      <protection hidden="1"/>
    </xf>
    <xf numFmtId="0" fontId="2" fillId="0" borderId="0" xfId="0" applyFont="1" applyFill="1" applyBorder="1" applyAlignment="1" applyProtection="1">
      <alignment horizontal="center" vertical="top" wrapText="1"/>
      <protection hidden="1"/>
    </xf>
    <xf numFmtId="49" fontId="2" fillId="0" borderId="0" xfId="1" applyNumberFormat="1" applyFont="1" applyFill="1" applyBorder="1" applyAlignment="1" applyProtection="1">
      <alignment horizontal="center" vertical="top"/>
      <protection hidden="1"/>
    </xf>
    <xf numFmtId="49" fontId="2" fillId="0" borderId="0" xfId="1" applyNumberFormat="1" applyFont="1" applyFill="1" applyBorder="1" applyAlignment="1" applyProtection="1">
      <alignment horizontal="center" vertical="top" wrapText="1"/>
      <protection hidden="1"/>
    </xf>
    <xf numFmtId="49" fontId="2" fillId="0" borderId="0" xfId="0" applyNumberFormat="1" applyFont="1" applyFill="1" applyBorder="1" applyAlignment="1" applyProtection="1">
      <alignment horizontal="center" vertical="top" wrapText="1"/>
      <protection hidden="1"/>
    </xf>
    <xf numFmtId="0" fontId="18" fillId="0" borderId="0" xfId="0" applyFont="1" applyBorder="1" applyAlignment="1" applyProtection="1">
      <alignment horizontal="center" vertical="center"/>
      <protection hidden="1"/>
    </xf>
    <xf numFmtId="0" fontId="0" fillId="0" borderId="0" xfId="0" applyBorder="1" applyAlignment="1" applyProtection="1">
      <alignment horizontal="center" vertical="top"/>
      <protection hidden="1"/>
    </xf>
    <xf numFmtId="0" fontId="0" fillId="0" borderId="0" xfId="0" applyAlignment="1" applyProtection="1">
      <alignment vertical="center"/>
      <protection hidden="1"/>
    </xf>
    <xf numFmtId="0" fontId="19" fillId="0" borderId="11" xfId="0" applyFont="1" applyBorder="1" applyAlignment="1" applyProtection="1">
      <alignment horizontal="center" vertical="center"/>
      <protection hidden="1"/>
    </xf>
    <xf numFmtId="0" fontId="4" fillId="0" borderId="0" xfId="0" applyFont="1" applyFill="1" applyBorder="1" applyAlignment="1" applyProtection="1">
      <alignment vertical="center"/>
      <protection hidden="1"/>
    </xf>
    <xf numFmtId="49" fontId="16" fillId="3" borderId="7" xfId="0" applyNumberFormat="1" applyFont="1" applyFill="1" applyBorder="1" applyAlignment="1" applyProtection="1">
      <alignment horizontal="center" vertical="top" wrapText="1"/>
      <protection hidden="1"/>
    </xf>
    <xf numFmtId="49" fontId="16" fillId="3" borderId="5" xfId="0" applyNumberFormat="1" applyFont="1" applyFill="1" applyBorder="1" applyAlignment="1" applyProtection="1">
      <alignment horizontal="center" vertical="center" wrapText="1"/>
      <protection hidden="1"/>
    </xf>
    <xf numFmtId="0" fontId="24" fillId="0" borderId="0" xfId="0" applyFont="1"/>
    <xf numFmtId="0" fontId="27" fillId="4" borderId="3" xfId="0" applyFont="1" applyFill="1" applyBorder="1" applyAlignment="1" applyProtection="1">
      <alignment horizontal="left" vertical="center" wrapText="1"/>
      <protection hidden="1"/>
    </xf>
    <xf numFmtId="164" fontId="28" fillId="4" borderId="8" xfId="0" applyNumberFormat="1" applyFont="1" applyFill="1" applyBorder="1" applyAlignment="1" applyProtection="1">
      <alignment horizontal="right" vertical="center" wrapText="1"/>
      <protection hidden="1"/>
    </xf>
    <xf numFmtId="0" fontId="29" fillId="0" borderId="0" xfId="0" applyFont="1" applyProtection="1">
      <protection hidden="1"/>
    </xf>
    <xf numFmtId="0" fontId="0" fillId="0" borderId="0" xfId="0" applyBorder="1" applyAlignment="1" applyProtection="1">
      <alignment horizontal="center"/>
      <protection hidden="1"/>
    </xf>
    <xf numFmtId="0" fontId="30" fillId="3" borderId="0" xfId="0" applyFont="1" applyFill="1" applyBorder="1" applyAlignment="1" applyProtection="1">
      <alignment horizontal="center" vertical="top"/>
      <protection hidden="1"/>
    </xf>
    <xf numFmtId="0" fontId="18" fillId="0" borderId="0" xfId="0" applyFont="1" applyAlignment="1" applyProtection="1">
      <alignment horizontal="center" vertical="top"/>
      <protection hidden="1"/>
    </xf>
    <xf numFmtId="0" fontId="31" fillId="0" borderId="17" xfId="0" applyFont="1" applyBorder="1" applyAlignment="1" applyProtection="1">
      <protection hidden="1"/>
    </xf>
    <xf numFmtId="0" fontId="31" fillId="0" borderId="16" xfId="0" applyFont="1" applyBorder="1" applyAlignment="1" applyProtection="1">
      <protection hidden="1"/>
    </xf>
    <xf numFmtId="0" fontId="32" fillId="0" borderId="18" xfId="0" applyFont="1" applyBorder="1" applyAlignment="1" applyProtection="1">
      <alignment vertical="center"/>
      <protection hidden="1"/>
    </xf>
    <xf numFmtId="0" fontId="14" fillId="0" borderId="0" xfId="0" applyFont="1" applyAlignment="1" applyProtection="1">
      <alignment horizontal="center"/>
      <protection hidden="1"/>
    </xf>
    <xf numFmtId="0" fontId="3" fillId="0" borderId="4" xfId="0" applyFont="1" applyBorder="1" applyProtection="1">
      <protection hidden="1"/>
    </xf>
    <xf numFmtId="164" fontId="15" fillId="0" borderId="8" xfId="0" applyNumberFormat="1" applyFont="1" applyFill="1" applyBorder="1" applyAlignment="1" applyProtection="1">
      <alignment horizontal="center" vertical="center" wrapText="1"/>
      <protection hidden="1"/>
    </xf>
    <xf numFmtId="0" fontId="4" fillId="0" borderId="15" xfId="0" applyFont="1" applyBorder="1" applyAlignment="1" applyProtection="1">
      <alignment vertical="center" wrapText="1"/>
      <protection hidden="1"/>
    </xf>
    <xf numFmtId="0" fontId="5" fillId="0" borderId="11" xfId="0" applyFont="1" applyBorder="1" applyAlignment="1" applyProtection="1">
      <alignment horizontal="center" vertical="center"/>
      <protection hidden="1"/>
    </xf>
    <xf numFmtId="0" fontId="7" fillId="5" borderId="5" xfId="0" applyFont="1" applyFill="1" applyBorder="1" applyAlignment="1" applyProtection="1">
      <alignment vertical="center" wrapText="1"/>
      <protection hidden="1"/>
    </xf>
    <xf numFmtId="0" fontId="7" fillId="5" borderId="12" xfId="0" applyFont="1" applyFill="1" applyBorder="1" applyAlignment="1" applyProtection="1">
      <alignment vertical="center" wrapText="1"/>
      <protection hidden="1"/>
    </xf>
    <xf numFmtId="0" fontId="7" fillId="5" borderId="7" xfId="0" applyFont="1" applyFill="1" applyBorder="1" applyAlignment="1" applyProtection="1">
      <alignment vertical="center" wrapText="1"/>
      <protection hidden="1"/>
    </xf>
    <xf numFmtId="0" fontId="12" fillId="5" borderId="4" xfId="0" applyFont="1" applyFill="1" applyBorder="1" applyAlignment="1" applyProtection="1">
      <alignment horizontal="center" vertical="center" wrapText="1"/>
      <protection hidden="1"/>
    </xf>
    <xf numFmtId="0" fontId="14" fillId="5" borderId="1" xfId="0" applyFont="1" applyFill="1" applyBorder="1" applyAlignment="1" applyProtection="1">
      <alignment horizontal="left" wrapText="1"/>
      <protection hidden="1"/>
    </xf>
    <xf numFmtId="49" fontId="21" fillId="5" borderId="4" xfId="1" applyNumberFormat="1" applyFont="1" applyFill="1" applyBorder="1" applyAlignment="1" applyProtection="1">
      <alignment horizontal="center" vertical="center"/>
      <protection hidden="1"/>
    </xf>
    <xf numFmtId="49" fontId="21" fillId="5" borderId="10" xfId="1" applyNumberFormat="1" applyFont="1" applyFill="1" applyBorder="1" applyAlignment="1" applyProtection="1">
      <alignment horizontal="center" vertical="center" wrapText="1"/>
      <protection hidden="1"/>
    </xf>
    <xf numFmtId="49" fontId="21" fillId="5" borderId="4" xfId="1" applyNumberFormat="1" applyFont="1" applyFill="1" applyBorder="1" applyAlignment="1" applyProtection="1">
      <alignment horizontal="center" vertical="center" wrapText="1"/>
      <protection hidden="1"/>
    </xf>
    <xf numFmtId="49" fontId="21" fillId="5" borderId="10" xfId="0" applyNumberFormat="1" applyFont="1" applyFill="1" applyBorder="1" applyAlignment="1" applyProtection="1">
      <alignment horizontal="center" vertical="center" wrapText="1"/>
      <protection hidden="1"/>
    </xf>
    <xf numFmtId="0" fontId="12" fillId="5" borderId="6" xfId="0" applyFont="1" applyFill="1" applyBorder="1" applyAlignment="1" applyProtection="1">
      <alignment horizontal="center" vertical="top" wrapText="1"/>
      <protection hidden="1"/>
    </xf>
    <xf numFmtId="0" fontId="14" fillId="5" borderId="14" xfId="0" applyFont="1" applyFill="1" applyBorder="1" applyAlignment="1" applyProtection="1">
      <alignment horizontal="left" vertical="top" wrapText="1"/>
      <protection hidden="1"/>
    </xf>
    <xf numFmtId="49" fontId="21" fillId="5" borderId="6" xfId="1" applyNumberFormat="1" applyFont="1" applyFill="1" applyBorder="1" applyAlignment="1" applyProtection="1">
      <alignment horizontal="center" vertical="top"/>
      <protection hidden="1"/>
    </xf>
    <xf numFmtId="49" fontId="21" fillId="5" borderId="14" xfId="1" applyNumberFormat="1" applyFont="1" applyFill="1" applyBorder="1" applyAlignment="1" applyProtection="1">
      <alignment horizontal="center" vertical="top" wrapText="1"/>
      <protection hidden="1"/>
    </xf>
    <xf numFmtId="49" fontId="21" fillId="5" borderId="6" xfId="1" applyNumberFormat="1" applyFont="1" applyFill="1" applyBorder="1" applyAlignment="1" applyProtection="1">
      <alignment horizontal="center" vertical="top" wrapText="1"/>
      <protection hidden="1"/>
    </xf>
    <xf numFmtId="49" fontId="21" fillId="5" borderId="14" xfId="0" applyNumberFormat="1" applyFont="1" applyFill="1" applyBorder="1" applyAlignment="1" applyProtection="1">
      <alignment horizontal="center" vertical="top" wrapText="1"/>
      <protection hidden="1"/>
    </xf>
    <xf numFmtId="0" fontId="0" fillId="5" borderId="8" xfId="0" applyFill="1" applyBorder="1" applyAlignment="1" applyProtection="1">
      <alignment horizontal="center"/>
      <protection hidden="1"/>
    </xf>
    <xf numFmtId="0" fontId="0" fillId="5" borderId="8" xfId="2" applyFont="1" applyFill="1" applyBorder="1" applyAlignment="1" applyProtection="1">
      <alignment horizontal="center"/>
      <protection hidden="1"/>
    </xf>
    <xf numFmtId="0" fontId="1" fillId="5" borderId="8" xfId="2" applyFill="1" applyBorder="1" applyAlignment="1" applyProtection="1">
      <alignment horizontal="center"/>
      <protection hidden="1"/>
    </xf>
    <xf numFmtId="0" fontId="10" fillId="4" borderId="3" xfId="2" applyFont="1" applyFill="1" applyBorder="1" applyAlignment="1" applyProtection="1">
      <alignment horizontal="center"/>
      <protection hidden="1"/>
    </xf>
    <xf numFmtId="0" fontId="13" fillId="2" borderId="8" xfId="0" applyFont="1" applyFill="1" applyBorder="1" applyAlignment="1" applyProtection="1">
      <alignment horizontal="center"/>
      <protection hidden="1"/>
    </xf>
    <xf numFmtId="0" fontId="0" fillId="2" borderId="0" xfId="0" applyFill="1" applyProtection="1">
      <protection hidden="1"/>
    </xf>
    <xf numFmtId="0" fontId="9" fillId="2" borderId="0" xfId="0" applyFont="1" applyFill="1" applyAlignment="1" applyProtection="1">
      <alignment horizontal="left"/>
      <protection hidden="1"/>
    </xf>
    <xf numFmtId="0" fontId="13" fillId="2" borderId="0" xfId="0" applyFont="1" applyFill="1" applyAlignment="1" applyProtection="1">
      <alignment horizontal="center"/>
      <protection hidden="1"/>
    </xf>
    <xf numFmtId="14" fontId="9" fillId="2" borderId="0" xfId="0" applyNumberFormat="1" applyFont="1" applyFill="1" applyAlignment="1" applyProtection="1">
      <alignment horizontal="left"/>
      <protection hidden="1"/>
    </xf>
    <xf numFmtId="0" fontId="34" fillId="4" borderId="2" xfId="2" applyFont="1" applyFill="1" applyBorder="1" applyAlignment="1" applyProtection="1">
      <alignment horizontal="left"/>
      <protection hidden="1"/>
    </xf>
    <xf numFmtId="49" fontId="34" fillId="4" borderId="8" xfId="2" applyNumberFormat="1" applyFont="1" applyFill="1" applyBorder="1" applyAlignment="1" applyProtection="1">
      <alignment horizontal="right"/>
      <protection hidden="1"/>
    </xf>
    <xf numFmtId="49" fontId="34" fillId="4" borderId="1" xfId="2" applyNumberFormat="1" applyFont="1" applyFill="1" applyBorder="1" applyAlignment="1" applyProtection="1">
      <alignment horizontal="right"/>
      <protection hidden="1"/>
    </xf>
    <xf numFmtId="0" fontId="26" fillId="5" borderId="3" xfId="0" applyFont="1" applyFill="1" applyBorder="1" applyAlignment="1" applyProtection="1">
      <alignment horizontal="left" vertical="center" wrapText="1"/>
      <protection hidden="1"/>
    </xf>
    <xf numFmtId="164" fontId="13" fillId="5" borderId="8" xfId="0" applyNumberFormat="1" applyFont="1" applyFill="1" applyBorder="1" applyAlignment="1" applyProtection="1">
      <alignment horizontal="center" vertical="center" wrapText="1"/>
      <protection hidden="1"/>
    </xf>
    <xf numFmtId="164" fontId="23" fillId="5" borderId="8" xfId="0" applyNumberFormat="1" applyFont="1" applyFill="1" applyBorder="1" applyAlignment="1" applyProtection="1">
      <alignment horizontal="right" vertical="center" wrapText="1"/>
      <protection hidden="1"/>
    </xf>
    <xf numFmtId="0" fontId="38" fillId="0" borderId="6" xfId="0" applyFont="1" applyBorder="1" applyAlignment="1" applyProtection="1">
      <alignment vertical="center" wrapText="1"/>
      <protection hidden="1"/>
    </xf>
    <xf numFmtId="0" fontId="33" fillId="0" borderId="0" xfId="0" applyFont="1" applyAlignment="1" applyProtection="1">
      <alignment horizontal="center"/>
      <protection hidden="1"/>
    </xf>
    <xf numFmtId="49" fontId="34" fillId="0" borderId="0" xfId="2" applyNumberFormat="1" applyFont="1" applyAlignment="1" applyProtection="1">
      <alignment horizontal="center"/>
      <protection hidden="1"/>
    </xf>
    <xf numFmtId="49" fontId="36" fillId="0" borderId="0" xfId="2" applyNumberFormat="1" applyFont="1" applyAlignment="1" applyProtection="1">
      <alignment horizontal="center"/>
      <protection hidden="1"/>
    </xf>
    <xf numFmtId="49" fontId="35" fillId="0" borderId="0" xfId="2" applyNumberFormat="1" applyFont="1" applyAlignment="1" applyProtection="1">
      <alignment horizontal="center"/>
      <protection hidden="1"/>
    </xf>
    <xf numFmtId="0" fontId="37" fillId="4" borderId="1" xfId="0" applyFont="1" applyFill="1" applyBorder="1" applyAlignment="1" applyProtection="1">
      <alignment horizontal="left" vertical="center"/>
      <protection hidden="1"/>
    </xf>
    <xf numFmtId="0" fontId="37" fillId="4" borderId="3" xfId="0" applyFont="1" applyFill="1" applyBorder="1" applyAlignment="1" applyProtection="1">
      <alignment horizontal="left" vertical="center"/>
      <protection hidden="1"/>
    </xf>
    <xf numFmtId="0" fontId="8" fillId="4" borderId="1" xfId="0" applyFont="1" applyFill="1" applyBorder="1" applyAlignment="1" applyProtection="1">
      <alignment horizontal="center" vertical="center"/>
      <protection hidden="1"/>
    </xf>
    <xf numFmtId="0" fontId="8" fillId="4" borderId="2" xfId="0" applyFont="1" applyFill="1" applyBorder="1" applyAlignment="1" applyProtection="1">
      <alignment horizontal="center" vertical="center"/>
      <protection hidden="1"/>
    </xf>
    <xf numFmtId="0" fontId="8" fillId="4" borderId="3" xfId="0" applyFont="1" applyFill="1" applyBorder="1" applyAlignment="1" applyProtection="1">
      <alignment horizontal="center" vertical="center"/>
      <protection hidden="1"/>
    </xf>
    <xf numFmtId="0" fontId="5" fillId="5" borderId="9" xfId="0" applyFont="1" applyFill="1" applyBorder="1" applyAlignment="1" applyProtection="1">
      <alignment horizontal="center"/>
      <protection hidden="1"/>
    </xf>
    <xf numFmtId="0" fontId="5" fillId="5" borderId="10" xfId="0" applyFont="1" applyFill="1" applyBorder="1" applyAlignment="1" applyProtection="1">
      <alignment horizontal="center"/>
      <protection hidden="1"/>
    </xf>
    <xf numFmtId="0" fontId="7" fillId="5" borderId="10" xfId="0" applyFont="1" applyFill="1" applyBorder="1" applyAlignment="1" applyProtection="1">
      <alignment horizontal="center" vertical="center" wrapText="1"/>
      <protection hidden="1"/>
    </xf>
    <xf numFmtId="0" fontId="7" fillId="5" borderId="0" xfId="0" applyFont="1" applyFill="1" applyBorder="1" applyAlignment="1" applyProtection="1">
      <alignment horizontal="center" vertical="center" wrapText="1"/>
      <protection hidden="1"/>
    </xf>
    <xf numFmtId="0" fontId="7" fillId="5" borderId="14" xfId="0" applyFont="1" applyFill="1" applyBorder="1" applyAlignment="1" applyProtection="1">
      <alignment horizontal="center" vertical="center" wrapText="1"/>
      <protection hidden="1"/>
    </xf>
    <xf numFmtId="0" fontId="14" fillId="5" borderId="11" xfId="0" applyFont="1" applyFill="1" applyBorder="1" applyAlignment="1" applyProtection="1">
      <alignment horizontal="center"/>
      <protection hidden="1"/>
    </xf>
    <xf numFmtId="0" fontId="14" fillId="5" borderId="0" xfId="0" applyFont="1" applyFill="1" applyBorder="1" applyAlignment="1" applyProtection="1">
      <alignment horizontal="center"/>
      <protection hidden="1"/>
    </xf>
    <xf numFmtId="49" fontId="9" fillId="5" borderId="13" xfId="0" applyNumberFormat="1" applyFont="1" applyFill="1" applyBorder="1" applyAlignment="1" applyProtection="1">
      <alignment horizontal="center" vertical="center"/>
      <protection hidden="1"/>
    </xf>
    <xf numFmtId="49" fontId="9" fillId="5" borderId="14" xfId="0" applyNumberFormat="1" applyFont="1" applyFill="1" applyBorder="1" applyAlignment="1" applyProtection="1">
      <alignment horizontal="center" vertical="center"/>
      <protection hidden="1"/>
    </xf>
    <xf numFmtId="0" fontId="21" fillId="2" borderId="1" xfId="0" applyFont="1" applyFill="1" applyBorder="1" applyAlignment="1" applyProtection="1">
      <alignment horizontal="center"/>
      <protection hidden="1"/>
    </xf>
    <xf numFmtId="0" fontId="21" fillId="2" borderId="2" xfId="0" applyFont="1" applyFill="1" applyBorder="1" applyAlignment="1" applyProtection="1">
      <alignment horizontal="center"/>
      <protection hidden="1"/>
    </xf>
    <xf numFmtId="0" fontId="21" fillId="2" borderId="3" xfId="0" applyFont="1" applyFill="1" applyBorder="1" applyAlignment="1" applyProtection="1">
      <alignment horizontal="center"/>
      <protection hidden="1"/>
    </xf>
  </cellXfs>
  <cellStyles count="3">
    <cellStyle name="Normal" xfId="0" builtinId="0"/>
    <cellStyle name="Stil 1" xfId="2"/>
    <cellStyle name="Yüzde"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hyperlink" Target="#'1.8'!A1"/><Relationship Id="rId13" Type="http://schemas.openxmlformats.org/officeDocument/2006/relationships/hyperlink" Target="#'3.13'!A1"/><Relationship Id="rId18" Type="http://schemas.openxmlformats.org/officeDocument/2006/relationships/hyperlink" Target="#'4.5'!A1"/><Relationship Id="rId3" Type="http://schemas.openxmlformats.org/officeDocument/2006/relationships/image" Target="../media/image2.png"/><Relationship Id="rId21" Type="http://schemas.openxmlformats.org/officeDocument/2006/relationships/hyperlink" Target="#'2.2'!A1"/><Relationship Id="rId7" Type="http://schemas.openxmlformats.org/officeDocument/2006/relationships/hyperlink" Target="#'4.1'!A1"/><Relationship Id="rId12" Type="http://schemas.openxmlformats.org/officeDocument/2006/relationships/hyperlink" Target="#'1.3'!A1"/><Relationship Id="rId17" Type="http://schemas.openxmlformats.org/officeDocument/2006/relationships/hyperlink" Target="#'1.2'!A1"/><Relationship Id="rId2" Type="http://schemas.openxmlformats.org/officeDocument/2006/relationships/hyperlink" Target="#'2.1'!A1"/><Relationship Id="rId16" Type="http://schemas.openxmlformats.org/officeDocument/2006/relationships/hyperlink" Target="#'1.12'!A1"/><Relationship Id="rId20" Type="http://schemas.openxmlformats.org/officeDocument/2006/relationships/hyperlink" Target="#'1.13'!A1"/><Relationship Id="rId1" Type="http://schemas.openxmlformats.org/officeDocument/2006/relationships/image" Target="../media/image1.png"/><Relationship Id="rId6" Type="http://schemas.openxmlformats.org/officeDocument/2006/relationships/hyperlink" Target="#'3.3'!A1"/><Relationship Id="rId11" Type="http://schemas.openxmlformats.org/officeDocument/2006/relationships/hyperlink" Target="#'1.6'!A1"/><Relationship Id="rId24" Type="http://schemas.openxmlformats.org/officeDocument/2006/relationships/hyperlink" Target="#'3.12'!A1"/><Relationship Id="rId5" Type="http://schemas.openxmlformats.org/officeDocument/2006/relationships/hyperlink" Target="#'1.7'!A1"/><Relationship Id="rId15" Type="http://schemas.openxmlformats.org/officeDocument/2006/relationships/hyperlink" Target="#'1.10'!A1"/><Relationship Id="rId23" Type="http://schemas.openxmlformats.org/officeDocument/2006/relationships/hyperlink" Target="#'3.8'!A1"/><Relationship Id="rId10" Type="http://schemas.openxmlformats.org/officeDocument/2006/relationships/hyperlink" Target="#'1.5'!A1"/><Relationship Id="rId19" Type="http://schemas.openxmlformats.org/officeDocument/2006/relationships/hyperlink" Target="#'1.11'!A1"/><Relationship Id="rId4" Type="http://schemas.openxmlformats.org/officeDocument/2006/relationships/hyperlink" Target="#'1.9'!A1"/><Relationship Id="rId9" Type="http://schemas.openxmlformats.org/officeDocument/2006/relationships/hyperlink" Target="#'1.4'!A1"/><Relationship Id="rId14" Type="http://schemas.openxmlformats.org/officeDocument/2006/relationships/hyperlink" Target="#'3.4'!A1"/><Relationship Id="rId22" Type="http://schemas.openxmlformats.org/officeDocument/2006/relationships/hyperlink" Target="#'2.4'!A1"/></Relationships>
</file>

<file path=xl/drawings/_rels/drawing10.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Anasayfa!A1"/></Relationships>
</file>

<file path=xl/drawings/_rels/drawing1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Anasayfa!A1"/></Relationships>
</file>

<file path=xl/drawings/_rels/drawing1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Anasayfa!A1"/></Relationships>
</file>

<file path=xl/drawings/_rels/drawing1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Anasayfa!A1"/></Relationships>
</file>

<file path=xl/drawings/_rels/drawing1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Anasayfa!A1"/></Relationships>
</file>

<file path=xl/drawings/_rels/drawing1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Anasayfa!A1"/></Relationships>
</file>

<file path=xl/drawings/_rels/drawing1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Anasayfa!A1"/></Relationships>
</file>

<file path=xl/drawings/_rels/drawing17.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Anasayfa!A1"/></Relationships>
</file>

<file path=xl/drawings/_rels/drawing18.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Anasayfa!A1"/></Relationships>
</file>

<file path=xl/drawings/_rels/drawing19.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Anasayfa!A1"/></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Anasayfa!A1"/></Relationships>
</file>

<file path=xl/drawings/_rels/drawing20.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Anasayfa!A1"/></Relationships>
</file>

<file path=xl/drawings/_rels/drawing2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Anasayfa!A1"/></Relationships>
</file>

<file path=xl/drawings/_rels/drawing2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Anasayfa!A1"/></Relationships>
</file>

<file path=xl/drawings/_rels/drawing2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Anasayfa!A1"/></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Anasayfa!A1"/></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Anasayfa!A1"/></Relationships>
</file>

<file path=xl/drawings/_rels/drawing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Anasayfa!A1"/></Relationships>
</file>

<file path=xl/drawings/_rels/drawing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Anasayfa!A1"/></Relationships>
</file>

<file path=xl/drawings/_rels/drawing7.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Anasayfa!A1"/></Relationships>
</file>

<file path=xl/drawings/_rels/drawing8.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Anasayfa!A1"/></Relationships>
</file>

<file path=xl/drawings/_rels/drawing9.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Anasayfa!A1"/></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1</xdr:col>
      <xdr:colOff>201450</xdr:colOff>
      <xdr:row>4</xdr:row>
      <xdr:rowOff>39525</xdr:rowOff>
    </xdr:to>
    <xdr:pic>
      <xdr:nvPicPr>
        <xdr:cNvPr id="3" name="2 Resim" descr="gru_logo_mini.png"/>
        <xdr:cNvPicPr>
          <a:picLocks noChangeAspect="1"/>
        </xdr:cNvPicPr>
      </xdr:nvPicPr>
      <xdr:blipFill>
        <a:blip xmlns:r="http://schemas.openxmlformats.org/officeDocument/2006/relationships" r:embed="rId1" cstate="print"/>
        <a:stretch>
          <a:fillRect/>
        </a:stretch>
      </xdr:blipFill>
      <xdr:spPr>
        <a:xfrm>
          <a:off x="19050" y="0"/>
          <a:ext cx="792000" cy="792000"/>
        </a:xfrm>
        <a:prstGeom prst="rect">
          <a:avLst/>
        </a:prstGeom>
      </xdr:spPr>
    </xdr:pic>
    <xdr:clientData/>
  </xdr:twoCellAnchor>
  <xdr:twoCellAnchor editAs="oneCell">
    <xdr:from>
      <xdr:col>3</xdr:col>
      <xdr:colOff>85725</xdr:colOff>
      <xdr:row>27</xdr:row>
      <xdr:rowOff>9525</xdr:rowOff>
    </xdr:from>
    <xdr:to>
      <xdr:col>3</xdr:col>
      <xdr:colOff>265725</xdr:colOff>
      <xdr:row>27</xdr:row>
      <xdr:rowOff>189525</xdr:rowOff>
    </xdr:to>
    <xdr:pic>
      <xdr:nvPicPr>
        <xdr:cNvPr id="12" name="11 Resim" descr="arrow_right.png">
          <a:hlinkClick xmlns:r="http://schemas.openxmlformats.org/officeDocument/2006/relationships" r:id="rId2" tooltip="Sonuçları Göster"/>
        </xdr:cNvPr>
        <xdr:cNvPicPr>
          <a:picLocks noChangeAspect="1"/>
        </xdr:cNvPicPr>
      </xdr:nvPicPr>
      <xdr:blipFill>
        <a:blip xmlns:r="http://schemas.openxmlformats.org/officeDocument/2006/relationships" r:embed="rId3" cstate="print"/>
        <a:stretch>
          <a:fillRect/>
        </a:stretch>
      </xdr:blipFill>
      <xdr:spPr>
        <a:xfrm>
          <a:off x="4257675" y="4400550"/>
          <a:ext cx="180000" cy="180000"/>
        </a:xfrm>
        <a:prstGeom prst="rect">
          <a:avLst/>
        </a:prstGeom>
      </xdr:spPr>
    </xdr:pic>
    <xdr:clientData/>
  </xdr:twoCellAnchor>
  <xdr:twoCellAnchor editAs="oneCell">
    <xdr:from>
      <xdr:col>3</xdr:col>
      <xdr:colOff>85725</xdr:colOff>
      <xdr:row>21</xdr:row>
      <xdr:rowOff>9525</xdr:rowOff>
    </xdr:from>
    <xdr:to>
      <xdr:col>3</xdr:col>
      <xdr:colOff>265725</xdr:colOff>
      <xdr:row>21</xdr:row>
      <xdr:rowOff>189525</xdr:rowOff>
    </xdr:to>
    <xdr:pic>
      <xdr:nvPicPr>
        <xdr:cNvPr id="13" name="12 Resim" descr="arrow_right.png">
          <a:hlinkClick xmlns:r="http://schemas.openxmlformats.org/officeDocument/2006/relationships" r:id="rId4" tooltip="Sonuçları Göster"/>
        </xdr:cNvPr>
        <xdr:cNvPicPr>
          <a:picLocks noChangeAspect="1"/>
        </xdr:cNvPicPr>
      </xdr:nvPicPr>
      <xdr:blipFill>
        <a:blip xmlns:r="http://schemas.openxmlformats.org/officeDocument/2006/relationships" r:embed="rId3" cstate="print"/>
        <a:stretch>
          <a:fillRect/>
        </a:stretch>
      </xdr:blipFill>
      <xdr:spPr>
        <a:xfrm>
          <a:off x="4800600" y="3781425"/>
          <a:ext cx="180000" cy="180000"/>
        </a:xfrm>
        <a:prstGeom prst="rect">
          <a:avLst/>
        </a:prstGeom>
      </xdr:spPr>
    </xdr:pic>
    <xdr:clientData/>
  </xdr:twoCellAnchor>
  <xdr:twoCellAnchor editAs="oneCell">
    <xdr:from>
      <xdr:col>3</xdr:col>
      <xdr:colOff>76200</xdr:colOff>
      <xdr:row>19</xdr:row>
      <xdr:rowOff>9525</xdr:rowOff>
    </xdr:from>
    <xdr:to>
      <xdr:col>3</xdr:col>
      <xdr:colOff>256200</xdr:colOff>
      <xdr:row>19</xdr:row>
      <xdr:rowOff>189525</xdr:rowOff>
    </xdr:to>
    <xdr:pic>
      <xdr:nvPicPr>
        <xdr:cNvPr id="14" name="13 Resim" descr="arrow_right.png">
          <a:hlinkClick xmlns:r="http://schemas.openxmlformats.org/officeDocument/2006/relationships" r:id="rId5" tooltip="Sonuçları Göster"/>
        </xdr:cNvPr>
        <xdr:cNvPicPr>
          <a:picLocks noChangeAspect="1"/>
        </xdr:cNvPicPr>
      </xdr:nvPicPr>
      <xdr:blipFill>
        <a:blip xmlns:r="http://schemas.openxmlformats.org/officeDocument/2006/relationships" r:embed="rId3" cstate="print"/>
        <a:stretch>
          <a:fillRect/>
        </a:stretch>
      </xdr:blipFill>
      <xdr:spPr>
        <a:xfrm>
          <a:off x="4248150" y="3067050"/>
          <a:ext cx="180000" cy="180000"/>
        </a:xfrm>
        <a:prstGeom prst="rect">
          <a:avLst/>
        </a:prstGeom>
      </xdr:spPr>
    </xdr:pic>
    <xdr:clientData/>
  </xdr:twoCellAnchor>
  <xdr:twoCellAnchor editAs="oneCell">
    <xdr:from>
      <xdr:col>3</xdr:col>
      <xdr:colOff>85725</xdr:colOff>
      <xdr:row>36</xdr:row>
      <xdr:rowOff>9525</xdr:rowOff>
    </xdr:from>
    <xdr:to>
      <xdr:col>3</xdr:col>
      <xdr:colOff>265725</xdr:colOff>
      <xdr:row>36</xdr:row>
      <xdr:rowOff>189525</xdr:rowOff>
    </xdr:to>
    <xdr:pic>
      <xdr:nvPicPr>
        <xdr:cNvPr id="15" name="14 Resim" descr="arrow_right.png">
          <a:hlinkClick xmlns:r="http://schemas.openxmlformats.org/officeDocument/2006/relationships" r:id="rId6" tooltip="Sonuçları Göster"/>
        </xdr:cNvPr>
        <xdr:cNvPicPr>
          <a:picLocks noChangeAspect="1"/>
        </xdr:cNvPicPr>
      </xdr:nvPicPr>
      <xdr:blipFill>
        <a:blip xmlns:r="http://schemas.openxmlformats.org/officeDocument/2006/relationships" r:embed="rId3" cstate="print"/>
        <a:stretch>
          <a:fillRect/>
        </a:stretch>
      </xdr:blipFill>
      <xdr:spPr>
        <a:xfrm>
          <a:off x="4800600" y="6638925"/>
          <a:ext cx="180000" cy="180000"/>
        </a:xfrm>
        <a:prstGeom prst="rect">
          <a:avLst/>
        </a:prstGeom>
      </xdr:spPr>
    </xdr:pic>
    <xdr:clientData/>
  </xdr:twoCellAnchor>
  <xdr:twoCellAnchor editAs="oneCell">
    <xdr:from>
      <xdr:col>3</xdr:col>
      <xdr:colOff>76200</xdr:colOff>
      <xdr:row>48</xdr:row>
      <xdr:rowOff>9525</xdr:rowOff>
    </xdr:from>
    <xdr:to>
      <xdr:col>3</xdr:col>
      <xdr:colOff>256200</xdr:colOff>
      <xdr:row>48</xdr:row>
      <xdr:rowOff>189525</xdr:rowOff>
    </xdr:to>
    <xdr:pic>
      <xdr:nvPicPr>
        <xdr:cNvPr id="21" name="20 Resim" descr="arrow_right.png">
          <a:hlinkClick xmlns:r="http://schemas.openxmlformats.org/officeDocument/2006/relationships" r:id="rId7" tooltip="Sonuçları Göster"/>
        </xdr:cNvPr>
        <xdr:cNvPicPr>
          <a:picLocks noChangeAspect="1"/>
        </xdr:cNvPicPr>
      </xdr:nvPicPr>
      <xdr:blipFill>
        <a:blip xmlns:r="http://schemas.openxmlformats.org/officeDocument/2006/relationships" r:embed="rId3" cstate="print"/>
        <a:stretch>
          <a:fillRect/>
        </a:stretch>
      </xdr:blipFill>
      <xdr:spPr>
        <a:xfrm>
          <a:off x="4248150" y="8020050"/>
          <a:ext cx="180000" cy="180000"/>
        </a:xfrm>
        <a:prstGeom prst="rect">
          <a:avLst/>
        </a:prstGeom>
      </xdr:spPr>
    </xdr:pic>
    <xdr:clientData/>
  </xdr:twoCellAnchor>
  <xdr:twoCellAnchor editAs="oneCell">
    <xdr:from>
      <xdr:col>3</xdr:col>
      <xdr:colOff>85725</xdr:colOff>
      <xdr:row>20</xdr:row>
      <xdr:rowOff>9525</xdr:rowOff>
    </xdr:from>
    <xdr:to>
      <xdr:col>3</xdr:col>
      <xdr:colOff>265725</xdr:colOff>
      <xdr:row>20</xdr:row>
      <xdr:rowOff>189525</xdr:rowOff>
    </xdr:to>
    <xdr:pic>
      <xdr:nvPicPr>
        <xdr:cNvPr id="22" name="21 Resim" descr="arrow_right.png">
          <a:hlinkClick xmlns:r="http://schemas.openxmlformats.org/officeDocument/2006/relationships" r:id="rId8" tooltip="Sonuçları Göster"/>
        </xdr:cNvPr>
        <xdr:cNvPicPr>
          <a:picLocks noChangeAspect="1"/>
        </xdr:cNvPicPr>
      </xdr:nvPicPr>
      <xdr:blipFill>
        <a:blip xmlns:r="http://schemas.openxmlformats.org/officeDocument/2006/relationships" r:embed="rId3" cstate="print"/>
        <a:stretch>
          <a:fillRect/>
        </a:stretch>
      </xdr:blipFill>
      <xdr:spPr>
        <a:xfrm>
          <a:off x="4257675" y="3257550"/>
          <a:ext cx="180000" cy="180000"/>
        </a:xfrm>
        <a:prstGeom prst="rect">
          <a:avLst/>
        </a:prstGeom>
      </xdr:spPr>
    </xdr:pic>
    <xdr:clientData/>
  </xdr:twoCellAnchor>
  <xdr:twoCellAnchor editAs="oneCell">
    <xdr:from>
      <xdr:col>3</xdr:col>
      <xdr:colOff>76200</xdr:colOff>
      <xdr:row>16</xdr:row>
      <xdr:rowOff>9525</xdr:rowOff>
    </xdr:from>
    <xdr:to>
      <xdr:col>3</xdr:col>
      <xdr:colOff>256200</xdr:colOff>
      <xdr:row>16</xdr:row>
      <xdr:rowOff>189525</xdr:rowOff>
    </xdr:to>
    <xdr:pic>
      <xdr:nvPicPr>
        <xdr:cNvPr id="24" name="23 Resim" descr="arrow_right.png">
          <a:hlinkClick xmlns:r="http://schemas.openxmlformats.org/officeDocument/2006/relationships" r:id="rId9" tooltip="Sonuçları Göster"/>
        </xdr:cNvPr>
        <xdr:cNvPicPr>
          <a:picLocks noChangeAspect="1"/>
        </xdr:cNvPicPr>
      </xdr:nvPicPr>
      <xdr:blipFill>
        <a:blip xmlns:r="http://schemas.openxmlformats.org/officeDocument/2006/relationships" r:embed="rId3" cstate="print"/>
        <a:stretch>
          <a:fillRect/>
        </a:stretch>
      </xdr:blipFill>
      <xdr:spPr>
        <a:xfrm>
          <a:off x="4248150" y="2495550"/>
          <a:ext cx="180000" cy="180000"/>
        </a:xfrm>
        <a:prstGeom prst="rect">
          <a:avLst/>
        </a:prstGeom>
      </xdr:spPr>
    </xdr:pic>
    <xdr:clientData/>
  </xdr:twoCellAnchor>
  <xdr:twoCellAnchor editAs="oneCell">
    <xdr:from>
      <xdr:col>3</xdr:col>
      <xdr:colOff>76200</xdr:colOff>
      <xdr:row>17</xdr:row>
      <xdr:rowOff>9525</xdr:rowOff>
    </xdr:from>
    <xdr:to>
      <xdr:col>3</xdr:col>
      <xdr:colOff>256200</xdr:colOff>
      <xdr:row>17</xdr:row>
      <xdr:rowOff>189525</xdr:rowOff>
    </xdr:to>
    <xdr:pic>
      <xdr:nvPicPr>
        <xdr:cNvPr id="25" name="24 Resim" descr="arrow_right.png">
          <a:hlinkClick xmlns:r="http://schemas.openxmlformats.org/officeDocument/2006/relationships" r:id="rId10" tooltip="Sonuçları Göster"/>
        </xdr:cNvPr>
        <xdr:cNvPicPr>
          <a:picLocks noChangeAspect="1"/>
        </xdr:cNvPicPr>
      </xdr:nvPicPr>
      <xdr:blipFill>
        <a:blip xmlns:r="http://schemas.openxmlformats.org/officeDocument/2006/relationships" r:embed="rId3" cstate="print"/>
        <a:stretch>
          <a:fillRect/>
        </a:stretch>
      </xdr:blipFill>
      <xdr:spPr>
        <a:xfrm>
          <a:off x="4248150" y="2686050"/>
          <a:ext cx="180000" cy="180000"/>
        </a:xfrm>
        <a:prstGeom prst="rect">
          <a:avLst/>
        </a:prstGeom>
      </xdr:spPr>
    </xdr:pic>
    <xdr:clientData/>
  </xdr:twoCellAnchor>
  <xdr:twoCellAnchor editAs="oneCell">
    <xdr:from>
      <xdr:col>3</xdr:col>
      <xdr:colOff>76200</xdr:colOff>
      <xdr:row>18</xdr:row>
      <xdr:rowOff>9525</xdr:rowOff>
    </xdr:from>
    <xdr:to>
      <xdr:col>3</xdr:col>
      <xdr:colOff>256200</xdr:colOff>
      <xdr:row>18</xdr:row>
      <xdr:rowOff>189525</xdr:rowOff>
    </xdr:to>
    <xdr:pic>
      <xdr:nvPicPr>
        <xdr:cNvPr id="26" name="25 Resim" descr="arrow_right.png">
          <a:hlinkClick xmlns:r="http://schemas.openxmlformats.org/officeDocument/2006/relationships" r:id="rId11" tooltip="Sonuçları Göster"/>
        </xdr:cNvPr>
        <xdr:cNvPicPr>
          <a:picLocks noChangeAspect="1"/>
        </xdr:cNvPicPr>
      </xdr:nvPicPr>
      <xdr:blipFill>
        <a:blip xmlns:r="http://schemas.openxmlformats.org/officeDocument/2006/relationships" r:embed="rId3" cstate="print"/>
        <a:stretch>
          <a:fillRect/>
        </a:stretch>
      </xdr:blipFill>
      <xdr:spPr>
        <a:xfrm>
          <a:off x="4248150" y="2876550"/>
          <a:ext cx="180000" cy="180000"/>
        </a:xfrm>
        <a:prstGeom prst="rect">
          <a:avLst/>
        </a:prstGeom>
      </xdr:spPr>
    </xdr:pic>
    <xdr:clientData/>
  </xdr:twoCellAnchor>
  <xdr:twoCellAnchor editAs="oneCell">
    <xdr:from>
      <xdr:col>3</xdr:col>
      <xdr:colOff>85725</xdr:colOff>
      <xdr:row>15</xdr:row>
      <xdr:rowOff>9525</xdr:rowOff>
    </xdr:from>
    <xdr:to>
      <xdr:col>3</xdr:col>
      <xdr:colOff>265725</xdr:colOff>
      <xdr:row>15</xdr:row>
      <xdr:rowOff>189525</xdr:rowOff>
    </xdr:to>
    <xdr:pic>
      <xdr:nvPicPr>
        <xdr:cNvPr id="27" name="26 Resim" descr="arrow_right.png">
          <a:hlinkClick xmlns:r="http://schemas.openxmlformats.org/officeDocument/2006/relationships" r:id="rId12" tooltip="Sonuçları Göster"/>
        </xdr:cNvPr>
        <xdr:cNvPicPr>
          <a:picLocks noChangeAspect="1"/>
        </xdr:cNvPicPr>
      </xdr:nvPicPr>
      <xdr:blipFill>
        <a:blip xmlns:r="http://schemas.openxmlformats.org/officeDocument/2006/relationships" r:embed="rId3" cstate="print"/>
        <a:stretch>
          <a:fillRect/>
        </a:stretch>
      </xdr:blipFill>
      <xdr:spPr>
        <a:xfrm>
          <a:off x="4257675" y="2305050"/>
          <a:ext cx="180000" cy="180000"/>
        </a:xfrm>
        <a:prstGeom prst="rect">
          <a:avLst/>
        </a:prstGeom>
      </xdr:spPr>
    </xdr:pic>
    <xdr:clientData/>
  </xdr:twoCellAnchor>
  <xdr:twoCellAnchor editAs="oneCell">
    <xdr:from>
      <xdr:col>3</xdr:col>
      <xdr:colOff>85725</xdr:colOff>
      <xdr:row>46</xdr:row>
      <xdr:rowOff>9525</xdr:rowOff>
    </xdr:from>
    <xdr:to>
      <xdr:col>3</xdr:col>
      <xdr:colOff>265725</xdr:colOff>
      <xdr:row>46</xdr:row>
      <xdr:rowOff>189525</xdr:rowOff>
    </xdr:to>
    <xdr:pic>
      <xdr:nvPicPr>
        <xdr:cNvPr id="28" name="27 Resim" descr="arrow_right.png">
          <a:hlinkClick xmlns:r="http://schemas.openxmlformats.org/officeDocument/2006/relationships" r:id="rId13" tooltip="Sonuçları Göster"/>
        </xdr:cNvPr>
        <xdr:cNvPicPr>
          <a:picLocks noChangeAspect="1"/>
        </xdr:cNvPicPr>
      </xdr:nvPicPr>
      <xdr:blipFill>
        <a:blip xmlns:r="http://schemas.openxmlformats.org/officeDocument/2006/relationships" r:embed="rId3" cstate="print"/>
        <a:stretch>
          <a:fillRect/>
        </a:stretch>
      </xdr:blipFill>
      <xdr:spPr>
        <a:xfrm>
          <a:off x="4800600" y="8543925"/>
          <a:ext cx="180000" cy="180000"/>
        </a:xfrm>
        <a:prstGeom prst="rect">
          <a:avLst/>
        </a:prstGeom>
      </xdr:spPr>
    </xdr:pic>
    <xdr:clientData/>
  </xdr:twoCellAnchor>
  <xdr:twoCellAnchor editAs="oneCell">
    <xdr:from>
      <xdr:col>3</xdr:col>
      <xdr:colOff>85725</xdr:colOff>
      <xdr:row>37</xdr:row>
      <xdr:rowOff>9525</xdr:rowOff>
    </xdr:from>
    <xdr:to>
      <xdr:col>3</xdr:col>
      <xdr:colOff>265725</xdr:colOff>
      <xdr:row>37</xdr:row>
      <xdr:rowOff>189525</xdr:rowOff>
    </xdr:to>
    <xdr:pic>
      <xdr:nvPicPr>
        <xdr:cNvPr id="31" name="30 Resim" descr="arrow_right.png">
          <a:hlinkClick xmlns:r="http://schemas.openxmlformats.org/officeDocument/2006/relationships" r:id="rId14" tooltip="Sonuçları Göster"/>
        </xdr:cNvPr>
        <xdr:cNvPicPr>
          <a:picLocks noChangeAspect="1"/>
        </xdr:cNvPicPr>
      </xdr:nvPicPr>
      <xdr:blipFill>
        <a:blip xmlns:r="http://schemas.openxmlformats.org/officeDocument/2006/relationships" r:embed="rId3" cstate="print"/>
        <a:stretch>
          <a:fillRect/>
        </a:stretch>
      </xdr:blipFill>
      <xdr:spPr>
        <a:xfrm>
          <a:off x="4257675" y="6686550"/>
          <a:ext cx="180000" cy="180000"/>
        </a:xfrm>
        <a:prstGeom prst="rect">
          <a:avLst/>
        </a:prstGeom>
      </xdr:spPr>
    </xdr:pic>
    <xdr:clientData/>
  </xdr:twoCellAnchor>
  <xdr:twoCellAnchor editAs="oneCell">
    <xdr:from>
      <xdr:col>3</xdr:col>
      <xdr:colOff>76200</xdr:colOff>
      <xdr:row>22</xdr:row>
      <xdr:rowOff>9525</xdr:rowOff>
    </xdr:from>
    <xdr:to>
      <xdr:col>3</xdr:col>
      <xdr:colOff>256200</xdr:colOff>
      <xdr:row>22</xdr:row>
      <xdr:rowOff>189525</xdr:rowOff>
    </xdr:to>
    <xdr:pic>
      <xdr:nvPicPr>
        <xdr:cNvPr id="32" name="31 Resim" descr="arrow_right.png">
          <a:hlinkClick xmlns:r="http://schemas.openxmlformats.org/officeDocument/2006/relationships" r:id="rId15" tooltip="Sonuçları Göster"/>
        </xdr:cNvPr>
        <xdr:cNvPicPr>
          <a:picLocks noChangeAspect="1"/>
        </xdr:cNvPicPr>
      </xdr:nvPicPr>
      <xdr:blipFill>
        <a:blip xmlns:r="http://schemas.openxmlformats.org/officeDocument/2006/relationships" r:embed="rId3" cstate="print"/>
        <a:stretch>
          <a:fillRect/>
        </a:stretch>
      </xdr:blipFill>
      <xdr:spPr>
        <a:xfrm>
          <a:off x="4248150" y="3638550"/>
          <a:ext cx="180000" cy="180000"/>
        </a:xfrm>
        <a:prstGeom prst="rect">
          <a:avLst/>
        </a:prstGeom>
      </xdr:spPr>
    </xdr:pic>
    <xdr:clientData/>
  </xdr:twoCellAnchor>
  <xdr:twoCellAnchor editAs="oneCell">
    <xdr:from>
      <xdr:col>2</xdr:col>
      <xdr:colOff>2219325</xdr:colOff>
      <xdr:row>5</xdr:row>
      <xdr:rowOff>19050</xdr:rowOff>
    </xdr:from>
    <xdr:to>
      <xdr:col>2</xdr:col>
      <xdr:colOff>2399325</xdr:colOff>
      <xdr:row>6</xdr:row>
      <xdr:rowOff>8550</xdr:rowOff>
    </xdr:to>
    <xdr:pic>
      <xdr:nvPicPr>
        <xdr:cNvPr id="33" name="32 Resim" descr="arrow_right.png"/>
        <xdr:cNvPicPr>
          <a:picLocks noChangeAspect="1"/>
        </xdr:cNvPicPr>
      </xdr:nvPicPr>
      <xdr:blipFill>
        <a:blip xmlns:r="http://schemas.openxmlformats.org/officeDocument/2006/relationships" r:embed="rId3" cstate="print"/>
        <a:stretch>
          <a:fillRect/>
        </a:stretch>
      </xdr:blipFill>
      <xdr:spPr>
        <a:xfrm>
          <a:off x="3133725" y="981075"/>
          <a:ext cx="180000" cy="180000"/>
        </a:xfrm>
        <a:prstGeom prst="rect">
          <a:avLst/>
        </a:prstGeom>
      </xdr:spPr>
    </xdr:pic>
    <xdr:clientData/>
  </xdr:twoCellAnchor>
  <xdr:twoCellAnchor editAs="oneCell">
    <xdr:from>
      <xdr:col>3</xdr:col>
      <xdr:colOff>76200</xdr:colOff>
      <xdr:row>24</xdr:row>
      <xdr:rowOff>9525</xdr:rowOff>
    </xdr:from>
    <xdr:to>
      <xdr:col>3</xdr:col>
      <xdr:colOff>256200</xdr:colOff>
      <xdr:row>24</xdr:row>
      <xdr:rowOff>189525</xdr:rowOff>
    </xdr:to>
    <xdr:pic>
      <xdr:nvPicPr>
        <xdr:cNvPr id="34" name="33 Resim" descr="arrow_right.png">
          <a:hlinkClick xmlns:r="http://schemas.openxmlformats.org/officeDocument/2006/relationships" r:id="rId16" tooltip="Sonuçları Göster"/>
        </xdr:cNvPr>
        <xdr:cNvPicPr>
          <a:picLocks noChangeAspect="1"/>
        </xdr:cNvPicPr>
      </xdr:nvPicPr>
      <xdr:blipFill>
        <a:blip xmlns:r="http://schemas.openxmlformats.org/officeDocument/2006/relationships" r:embed="rId3" cstate="print"/>
        <a:stretch>
          <a:fillRect/>
        </a:stretch>
      </xdr:blipFill>
      <xdr:spPr>
        <a:xfrm>
          <a:off x="4791075" y="4572000"/>
          <a:ext cx="180000" cy="180000"/>
        </a:xfrm>
        <a:prstGeom prst="rect">
          <a:avLst/>
        </a:prstGeom>
      </xdr:spPr>
    </xdr:pic>
    <xdr:clientData/>
  </xdr:twoCellAnchor>
  <xdr:twoCellAnchor editAs="oneCell">
    <xdr:from>
      <xdr:col>3</xdr:col>
      <xdr:colOff>85725</xdr:colOff>
      <xdr:row>14</xdr:row>
      <xdr:rowOff>9525</xdr:rowOff>
    </xdr:from>
    <xdr:to>
      <xdr:col>3</xdr:col>
      <xdr:colOff>265725</xdr:colOff>
      <xdr:row>14</xdr:row>
      <xdr:rowOff>189525</xdr:rowOff>
    </xdr:to>
    <xdr:pic>
      <xdr:nvPicPr>
        <xdr:cNvPr id="37" name="36 Resim" descr="arrow_right.png">
          <a:hlinkClick xmlns:r="http://schemas.openxmlformats.org/officeDocument/2006/relationships" r:id="rId17" tooltip="Sonuçları Göster"/>
        </xdr:cNvPr>
        <xdr:cNvPicPr>
          <a:picLocks noChangeAspect="1"/>
        </xdr:cNvPicPr>
      </xdr:nvPicPr>
      <xdr:blipFill>
        <a:blip xmlns:r="http://schemas.openxmlformats.org/officeDocument/2006/relationships" r:embed="rId3" cstate="print"/>
        <a:stretch>
          <a:fillRect/>
        </a:stretch>
      </xdr:blipFill>
      <xdr:spPr>
        <a:xfrm>
          <a:off x="4800600" y="2447925"/>
          <a:ext cx="180000" cy="180000"/>
        </a:xfrm>
        <a:prstGeom prst="rect">
          <a:avLst/>
        </a:prstGeom>
      </xdr:spPr>
    </xdr:pic>
    <xdr:clientData/>
  </xdr:twoCellAnchor>
  <xdr:twoCellAnchor editAs="oneCell">
    <xdr:from>
      <xdr:col>3</xdr:col>
      <xdr:colOff>76200</xdr:colOff>
      <xdr:row>52</xdr:row>
      <xdr:rowOff>9525</xdr:rowOff>
    </xdr:from>
    <xdr:to>
      <xdr:col>3</xdr:col>
      <xdr:colOff>256200</xdr:colOff>
      <xdr:row>52</xdr:row>
      <xdr:rowOff>189525</xdr:rowOff>
    </xdr:to>
    <xdr:pic>
      <xdr:nvPicPr>
        <xdr:cNvPr id="43" name="42 Resim" descr="arrow_right.png">
          <a:hlinkClick xmlns:r="http://schemas.openxmlformats.org/officeDocument/2006/relationships" r:id="rId18" tooltip="Sonuçları Göster"/>
        </xdr:cNvPr>
        <xdr:cNvPicPr>
          <a:picLocks noChangeAspect="1"/>
        </xdr:cNvPicPr>
      </xdr:nvPicPr>
      <xdr:blipFill>
        <a:blip xmlns:r="http://schemas.openxmlformats.org/officeDocument/2006/relationships" r:embed="rId3" cstate="print"/>
        <a:stretch>
          <a:fillRect/>
        </a:stretch>
      </xdr:blipFill>
      <xdr:spPr>
        <a:xfrm>
          <a:off x="4791075" y="9496425"/>
          <a:ext cx="180000" cy="180000"/>
        </a:xfrm>
        <a:prstGeom prst="rect">
          <a:avLst/>
        </a:prstGeom>
      </xdr:spPr>
    </xdr:pic>
    <xdr:clientData/>
  </xdr:twoCellAnchor>
  <xdr:twoCellAnchor editAs="oneCell">
    <xdr:from>
      <xdr:col>3</xdr:col>
      <xdr:colOff>76200</xdr:colOff>
      <xdr:row>23</xdr:row>
      <xdr:rowOff>9525</xdr:rowOff>
    </xdr:from>
    <xdr:to>
      <xdr:col>3</xdr:col>
      <xdr:colOff>256200</xdr:colOff>
      <xdr:row>23</xdr:row>
      <xdr:rowOff>189525</xdr:rowOff>
    </xdr:to>
    <xdr:pic>
      <xdr:nvPicPr>
        <xdr:cNvPr id="36" name="35 Resim" descr="arrow_right.png">
          <a:hlinkClick xmlns:r="http://schemas.openxmlformats.org/officeDocument/2006/relationships" r:id="rId19" tooltip="Sonuçları Göster"/>
        </xdr:cNvPr>
        <xdr:cNvPicPr>
          <a:picLocks noChangeAspect="1"/>
        </xdr:cNvPicPr>
      </xdr:nvPicPr>
      <xdr:blipFill>
        <a:blip xmlns:r="http://schemas.openxmlformats.org/officeDocument/2006/relationships" r:embed="rId3" cstate="print"/>
        <a:stretch>
          <a:fillRect/>
        </a:stretch>
      </xdr:blipFill>
      <xdr:spPr>
        <a:xfrm>
          <a:off x="4791075" y="4162425"/>
          <a:ext cx="180000" cy="180000"/>
        </a:xfrm>
        <a:prstGeom prst="rect">
          <a:avLst/>
        </a:prstGeom>
      </xdr:spPr>
    </xdr:pic>
    <xdr:clientData/>
  </xdr:twoCellAnchor>
  <xdr:twoCellAnchor editAs="oneCell">
    <xdr:from>
      <xdr:col>3</xdr:col>
      <xdr:colOff>76200</xdr:colOff>
      <xdr:row>25</xdr:row>
      <xdr:rowOff>9525</xdr:rowOff>
    </xdr:from>
    <xdr:to>
      <xdr:col>3</xdr:col>
      <xdr:colOff>256200</xdr:colOff>
      <xdr:row>25</xdr:row>
      <xdr:rowOff>189525</xdr:rowOff>
    </xdr:to>
    <xdr:pic>
      <xdr:nvPicPr>
        <xdr:cNvPr id="38" name="37 Resim" descr="arrow_right.png">
          <a:hlinkClick xmlns:r="http://schemas.openxmlformats.org/officeDocument/2006/relationships" r:id="rId20" tooltip="Sonuçları Göster"/>
        </xdr:cNvPr>
        <xdr:cNvPicPr>
          <a:picLocks noChangeAspect="1"/>
        </xdr:cNvPicPr>
      </xdr:nvPicPr>
      <xdr:blipFill>
        <a:blip xmlns:r="http://schemas.openxmlformats.org/officeDocument/2006/relationships" r:embed="rId3" cstate="print"/>
        <a:stretch>
          <a:fillRect/>
        </a:stretch>
      </xdr:blipFill>
      <xdr:spPr>
        <a:xfrm>
          <a:off x="4791075" y="4543425"/>
          <a:ext cx="180000" cy="180000"/>
        </a:xfrm>
        <a:prstGeom prst="rect">
          <a:avLst/>
        </a:prstGeom>
      </xdr:spPr>
    </xdr:pic>
    <xdr:clientData/>
  </xdr:twoCellAnchor>
  <xdr:twoCellAnchor editAs="oneCell">
    <xdr:from>
      <xdr:col>3</xdr:col>
      <xdr:colOff>85725</xdr:colOff>
      <xdr:row>28</xdr:row>
      <xdr:rowOff>9525</xdr:rowOff>
    </xdr:from>
    <xdr:to>
      <xdr:col>3</xdr:col>
      <xdr:colOff>265725</xdr:colOff>
      <xdr:row>28</xdr:row>
      <xdr:rowOff>189525</xdr:rowOff>
    </xdr:to>
    <xdr:pic>
      <xdr:nvPicPr>
        <xdr:cNvPr id="39" name="38 Resim" descr="arrow_right.png">
          <a:hlinkClick xmlns:r="http://schemas.openxmlformats.org/officeDocument/2006/relationships" r:id="rId21" tooltip="Sonuçları Göster"/>
        </xdr:cNvPr>
        <xdr:cNvPicPr>
          <a:picLocks noChangeAspect="1"/>
        </xdr:cNvPicPr>
      </xdr:nvPicPr>
      <xdr:blipFill>
        <a:blip xmlns:r="http://schemas.openxmlformats.org/officeDocument/2006/relationships" r:embed="rId3" cstate="print"/>
        <a:stretch>
          <a:fillRect/>
        </a:stretch>
      </xdr:blipFill>
      <xdr:spPr>
        <a:xfrm>
          <a:off x="4800600" y="5114925"/>
          <a:ext cx="180000" cy="180000"/>
        </a:xfrm>
        <a:prstGeom prst="rect">
          <a:avLst/>
        </a:prstGeom>
      </xdr:spPr>
    </xdr:pic>
    <xdr:clientData/>
  </xdr:twoCellAnchor>
  <xdr:twoCellAnchor editAs="oneCell">
    <xdr:from>
      <xdr:col>3</xdr:col>
      <xdr:colOff>85725</xdr:colOff>
      <xdr:row>30</xdr:row>
      <xdr:rowOff>9525</xdr:rowOff>
    </xdr:from>
    <xdr:to>
      <xdr:col>3</xdr:col>
      <xdr:colOff>265725</xdr:colOff>
      <xdr:row>30</xdr:row>
      <xdr:rowOff>189525</xdr:rowOff>
    </xdr:to>
    <xdr:pic>
      <xdr:nvPicPr>
        <xdr:cNvPr id="41" name="40 Resim" descr="arrow_right.png">
          <a:hlinkClick xmlns:r="http://schemas.openxmlformats.org/officeDocument/2006/relationships" r:id="rId22" tooltip="Sonuçları Göster"/>
        </xdr:cNvPr>
        <xdr:cNvPicPr>
          <a:picLocks noChangeAspect="1"/>
        </xdr:cNvPicPr>
      </xdr:nvPicPr>
      <xdr:blipFill>
        <a:blip xmlns:r="http://schemas.openxmlformats.org/officeDocument/2006/relationships" r:embed="rId3" cstate="print"/>
        <a:stretch>
          <a:fillRect/>
        </a:stretch>
      </xdr:blipFill>
      <xdr:spPr>
        <a:xfrm>
          <a:off x="4800600" y="5495925"/>
          <a:ext cx="180000" cy="180000"/>
        </a:xfrm>
        <a:prstGeom prst="rect">
          <a:avLst/>
        </a:prstGeom>
      </xdr:spPr>
    </xdr:pic>
    <xdr:clientData/>
  </xdr:twoCellAnchor>
  <xdr:twoCellAnchor editAs="oneCell">
    <xdr:from>
      <xdr:col>3</xdr:col>
      <xdr:colOff>85725</xdr:colOff>
      <xdr:row>41</xdr:row>
      <xdr:rowOff>9525</xdr:rowOff>
    </xdr:from>
    <xdr:to>
      <xdr:col>3</xdr:col>
      <xdr:colOff>265725</xdr:colOff>
      <xdr:row>41</xdr:row>
      <xdr:rowOff>189525</xdr:rowOff>
    </xdr:to>
    <xdr:pic>
      <xdr:nvPicPr>
        <xdr:cNvPr id="46" name="45 Resim" descr="arrow_right.png">
          <a:hlinkClick xmlns:r="http://schemas.openxmlformats.org/officeDocument/2006/relationships" r:id="rId23" tooltip="Sonuçları Göster"/>
        </xdr:cNvPr>
        <xdr:cNvPicPr>
          <a:picLocks noChangeAspect="1"/>
        </xdr:cNvPicPr>
      </xdr:nvPicPr>
      <xdr:blipFill>
        <a:blip xmlns:r="http://schemas.openxmlformats.org/officeDocument/2006/relationships" r:embed="rId3" cstate="print"/>
        <a:stretch>
          <a:fillRect/>
        </a:stretch>
      </xdr:blipFill>
      <xdr:spPr>
        <a:xfrm>
          <a:off x="4800600" y="7591425"/>
          <a:ext cx="180000" cy="180000"/>
        </a:xfrm>
        <a:prstGeom prst="rect">
          <a:avLst/>
        </a:prstGeom>
      </xdr:spPr>
    </xdr:pic>
    <xdr:clientData/>
  </xdr:twoCellAnchor>
  <xdr:twoCellAnchor editAs="oneCell">
    <xdr:from>
      <xdr:col>3</xdr:col>
      <xdr:colOff>85725</xdr:colOff>
      <xdr:row>45</xdr:row>
      <xdr:rowOff>9525</xdr:rowOff>
    </xdr:from>
    <xdr:to>
      <xdr:col>3</xdr:col>
      <xdr:colOff>265725</xdr:colOff>
      <xdr:row>45</xdr:row>
      <xdr:rowOff>189525</xdr:rowOff>
    </xdr:to>
    <xdr:pic>
      <xdr:nvPicPr>
        <xdr:cNvPr id="50" name="49 Resim" descr="arrow_right.png">
          <a:hlinkClick xmlns:r="http://schemas.openxmlformats.org/officeDocument/2006/relationships" r:id="rId24" tooltip="Sonuçları Göster"/>
        </xdr:cNvPr>
        <xdr:cNvPicPr>
          <a:picLocks noChangeAspect="1"/>
        </xdr:cNvPicPr>
      </xdr:nvPicPr>
      <xdr:blipFill>
        <a:blip xmlns:r="http://schemas.openxmlformats.org/officeDocument/2006/relationships" r:embed="rId3" cstate="print"/>
        <a:stretch>
          <a:fillRect/>
        </a:stretch>
      </xdr:blipFill>
      <xdr:spPr>
        <a:xfrm>
          <a:off x="4800600" y="8353425"/>
          <a:ext cx="180000" cy="180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14</xdr:col>
      <xdr:colOff>95250</xdr:colOff>
      <xdr:row>1</xdr:row>
      <xdr:rowOff>104775</xdr:rowOff>
    </xdr:from>
    <xdr:to>
      <xdr:col>14</xdr:col>
      <xdr:colOff>527250</xdr:colOff>
      <xdr:row>3</xdr:row>
      <xdr:rowOff>136725</xdr:rowOff>
    </xdr:to>
    <xdr:pic>
      <xdr:nvPicPr>
        <xdr:cNvPr id="2" name="1 Resim" descr="home-png.png">
          <a:hlinkClick xmlns:r="http://schemas.openxmlformats.org/officeDocument/2006/relationships" r:id="rId1" tooltip="Anasayfaya Git"/>
        </xdr:cNvPr>
        <xdr:cNvPicPr>
          <a:picLocks noChangeAspect="1"/>
        </xdr:cNvPicPr>
      </xdr:nvPicPr>
      <xdr:blipFill>
        <a:blip xmlns:r="http://schemas.openxmlformats.org/officeDocument/2006/relationships" r:embed="rId2" cstate="print"/>
        <a:stretch>
          <a:fillRect/>
        </a:stretch>
      </xdr:blipFill>
      <xdr:spPr>
        <a:xfrm>
          <a:off x="8896350" y="228600"/>
          <a:ext cx="432000" cy="432000"/>
        </a:xfrm>
        <a:prstGeom prst="rect">
          <a:avLst/>
        </a:prstGeom>
      </xdr:spPr>
    </xdr:pic>
    <xdr:clientData/>
  </xdr:twoCellAnchor>
  <xdr:twoCellAnchor editAs="oneCell">
    <xdr:from>
      <xdr:col>1</xdr:col>
      <xdr:colOff>85725</xdr:colOff>
      <xdr:row>1</xdr:row>
      <xdr:rowOff>76200</xdr:rowOff>
    </xdr:from>
    <xdr:to>
      <xdr:col>1</xdr:col>
      <xdr:colOff>517725</xdr:colOff>
      <xdr:row>3</xdr:row>
      <xdr:rowOff>108150</xdr:rowOff>
    </xdr:to>
    <xdr:pic>
      <xdr:nvPicPr>
        <xdr:cNvPr id="3" name="2 Resim" descr="gru_logo_mini.png"/>
        <xdr:cNvPicPr>
          <a:picLocks noChangeAspect="1"/>
        </xdr:cNvPicPr>
      </xdr:nvPicPr>
      <xdr:blipFill>
        <a:blip xmlns:r="http://schemas.openxmlformats.org/officeDocument/2006/relationships" r:embed="rId3" cstate="print"/>
        <a:stretch>
          <a:fillRect/>
        </a:stretch>
      </xdr:blipFill>
      <xdr:spPr>
        <a:xfrm>
          <a:off x="114300" y="200025"/>
          <a:ext cx="432000" cy="432000"/>
        </a:xfrm>
        <a:prstGeom prst="rect">
          <a:avLst/>
        </a:prstGeom>
        <a:ln w="3175">
          <a:solidFill>
            <a:schemeClr val="tx1">
              <a:lumMod val="95000"/>
              <a:lumOff val="5000"/>
            </a:schemeClr>
          </a:solid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14</xdr:col>
      <xdr:colOff>95250</xdr:colOff>
      <xdr:row>1</xdr:row>
      <xdr:rowOff>104775</xdr:rowOff>
    </xdr:from>
    <xdr:to>
      <xdr:col>14</xdr:col>
      <xdr:colOff>527250</xdr:colOff>
      <xdr:row>3</xdr:row>
      <xdr:rowOff>136725</xdr:rowOff>
    </xdr:to>
    <xdr:pic>
      <xdr:nvPicPr>
        <xdr:cNvPr id="2" name="1 Resim" descr="home-png.png">
          <a:hlinkClick xmlns:r="http://schemas.openxmlformats.org/officeDocument/2006/relationships" r:id="rId1" tooltip="Anasayfaya Git"/>
        </xdr:cNvPr>
        <xdr:cNvPicPr>
          <a:picLocks noChangeAspect="1"/>
        </xdr:cNvPicPr>
      </xdr:nvPicPr>
      <xdr:blipFill>
        <a:blip xmlns:r="http://schemas.openxmlformats.org/officeDocument/2006/relationships" r:embed="rId2" cstate="print"/>
        <a:stretch>
          <a:fillRect/>
        </a:stretch>
      </xdr:blipFill>
      <xdr:spPr>
        <a:xfrm>
          <a:off x="8896350" y="228600"/>
          <a:ext cx="432000" cy="432000"/>
        </a:xfrm>
        <a:prstGeom prst="rect">
          <a:avLst/>
        </a:prstGeom>
      </xdr:spPr>
    </xdr:pic>
    <xdr:clientData/>
  </xdr:twoCellAnchor>
  <xdr:twoCellAnchor editAs="oneCell">
    <xdr:from>
      <xdr:col>1</xdr:col>
      <xdr:colOff>85725</xdr:colOff>
      <xdr:row>1</xdr:row>
      <xdr:rowOff>76200</xdr:rowOff>
    </xdr:from>
    <xdr:to>
      <xdr:col>1</xdr:col>
      <xdr:colOff>517725</xdr:colOff>
      <xdr:row>3</xdr:row>
      <xdr:rowOff>108150</xdr:rowOff>
    </xdr:to>
    <xdr:pic>
      <xdr:nvPicPr>
        <xdr:cNvPr id="3" name="2 Resim" descr="gru_logo_mini.png"/>
        <xdr:cNvPicPr>
          <a:picLocks noChangeAspect="1"/>
        </xdr:cNvPicPr>
      </xdr:nvPicPr>
      <xdr:blipFill>
        <a:blip xmlns:r="http://schemas.openxmlformats.org/officeDocument/2006/relationships" r:embed="rId3" cstate="print"/>
        <a:stretch>
          <a:fillRect/>
        </a:stretch>
      </xdr:blipFill>
      <xdr:spPr>
        <a:xfrm>
          <a:off x="114300" y="200025"/>
          <a:ext cx="432000" cy="432000"/>
        </a:xfrm>
        <a:prstGeom prst="rect">
          <a:avLst/>
        </a:prstGeom>
        <a:ln w="3175">
          <a:solidFill>
            <a:schemeClr val="tx1">
              <a:lumMod val="95000"/>
              <a:lumOff val="5000"/>
            </a:schemeClr>
          </a:solid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14</xdr:col>
      <xdr:colOff>95250</xdr:colOff>
      <xdr:row>1</xdr:row>
      <xdr:rowOff>104775</xdr:rowOff>
    </xdr:from>
    <xdr:to>
      <xdr:col>14</xdr:col>
      <xdr:colOff>527250</xdr:colOff>
      <xdr:row>3</xdr:row>
      <xdr:rowOff>136725</xdr:rowOff>
    </xdr:to>
    <xdr:pic>
      <xdr:nvPicPr>
        <xdr:cNvPr id="2" name="1 Resim" descr="home-png.png">
          <a:hlinkClick xmlns:r="http://schemas.openxmlformats.org/officeDocument/2006/relationships" r:id="rId1" tooltip="Anasayfaya Git"/>
        </xdr:cNvPr>
        <xdr:cNvPicPr>
          <a:picLocks noChangeAspect="1"/>
        </xdr:cNvPicPr>
      </xdr:nvPicPr>
      <xdr:blipFill>
        <a:blip xmlns:r="http://schemas.openxmlformats.org/officeDocument/2006/relationships" r:embed="rId2" cstate="print"/>
        <a:stretch>
          <a:fillRect/>
        </a:stretch>
      </xdr:blipFill>
      <xdr:spPr>
        <a:xfrm>
          <a:off x="8896350" y="228600"/>
          <a:ext cx="432000" cy="432000"/>
        </a:xfrm>
        <a:prstGeom prst="rect">
          <a:avLst/>
        </a:prstGeom>
      </xdr:spPr>
    </xdr:pic>
    <xdr:clientData/>
  </xdr:twoCellAnchor>
  <xdr:twoCellAnchor editAs="oneCell">
    <xdr:from>
      <xdr:col>1</xdr:col>
      <xdr:colOff>85725</xdr:colOff>
      <xdr:row>1</xdr:row>
      <xdr:rowOff>76200</xdr:rowOff>
    </xdr:from>
    <xdr:to>
      <xdr:col>1</xdr:col>
      <xdr:colOff>517725</xdr:colOff>
      <xdr:row>3</xdr:row>
      <xdr:rowOff>108150</xdr:rowOff>
    </xdr:to>
    <xdr:pic>
      <xdr:nvPicPr>
        <xdr:cNvPr id="3" name="2 Resim" descr="gru_logo_mini.png"/>
        <xdr:cNvPicPr>
          <a:picLocks noChangeAspect="1"/>
        </xdr:cNvPicPr>
      </xdr:nvPicPr>
      <xdr:blipFill>
        <a:blip xmlns:r="http://schemas.openxmlformats.org/officeDocument/2006/relationships" r:embed="rId3" cstate="print"/>
        <a:stretch>
          <a:fillRect/>
        </a:stretch>
      </xdr:blipFill>
      <xdr:spPr>
        <a:xfrm>
          <a:off x="114300" y="200025"/>
          <a:ext cx="432000" cy="432000"/>
        </a:xfrm>
        <a:prstGeom prst="rect">
          <a:avLst/>
        </a:prstGeom>
        <a:ln w="3175">
          <a:solidFill>
            <a:schemeClr val="tx1">
              <a:lumMod val="95000"/>
              <a:lumOff val="5000"/>
            </a:schemeClr>
          </a:solid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14</xdr:col>
      <xdr:colOff>95250</xdr:colOff>
      <xdr:row>1</xdr:row>
      <xdr:rowOff>104775</xdr:rowOff>
    </xdr:from>
    <xdr:to>
      <xdr:col>14</xdr:col>
      <xdr:colOff>527250</xdr:colOff>
      <xdr:row>3</xdr:row>
      <xdr:rowOff>136725</xdr:rowOff>
    </xdr:to>
    <xdr:pic>
      <xdr:nvPicPr>
        <xdr:cNvPr id="2" name="1 Resim" descr="home-png.png">
          <a:hlinkClick xmlns:r="http://schemas.openxmlformats.org/officeDocument/2006/relationships" r:id="rId1" tooltip="Anasayfaya Git"/>
        </xdr:cNvPr>
        <xdr:cNvPicPr>
          <a:picLocks noChangeAspect="1"/>
        </xdr:cNvPicPr>
      </xdr:nvPicPr>
      <xdr:blipFill>
        <a:blip xmlns:r="http://schemas.openxmlformats.org/officeDocument/2006/relationships" r:embed="rId2" cstate="print"/>
        <a:stretch>
          <a:fillRect/>
        </a:stretch>
      </xdr:blipFill>
      <xdr:spPr>
        <a:xfrm>
          <a:off x="8896350" y="228600"/>
          <a:ext cx="432000" cy="432000"/>
        </a:xfrm>
        <a:prstGeom prst="rect">
          <a:avLst/>
        </a:prstGeom>
      </xdr:spPr>
    </xdr:pic>
    <xdr:clientData/>
  </xdr:twoCellAnchor>
  <xdr:twoCellAnchor editAs="oneCell">
    <xdr:from>
      <xdr:col>1</xdr:col>
      <xdr:colOff>85725</xdr:colOff>
      <xdr:row>1</xdr:row>
      <xdr:rowOff>76200</xdr:rowOff>
    </xdr:from>
    <xdr:to>
      <xdr:col>1</xdr:col>
      <xdr:colOff>517725</xdr:colOff>
      <xdr:row>3</xdr:row>
      <xdr:rowOff>108150</xdr:rowOff>
    </xdr:to>
    <xdr:pic>
      <xdr:nvPicPr>
        <xdr:cNvPr id="3" name="2 Resim" descr="gru_logo_mini.png"/>
        <xdr:cNvPicPr>
          <a:picLocks noChangeAspect="1"/>
        </xdr:cNvPicPr>
      </xdr:nvPicPr>
      <xdr:blipFill>
        <a:blip xmlns:r="http://schemas.openxmlformats.org/officeDocument/2006/relationships" r:embed="rId3" cstate="print"/>
        <a:stretch>
          <a:fillRect/>
        </a:stretch>
      </xdr:blipFill>
      <xdr:spPr>
        <a:xfrm>
          <a:off x="114300" y="200025"/>
          <a:ext cx="432000" cy="432000"/>
        </a:xfrm>
        <a:prstGeom prst="rect">
          <a:avLst/>
        </a:prstGeom>
        <a:ln w="3175">
          <a:solidFill>
            <a:schemeClr val="tx1">
              <a:lumMod val="95000"/>
              <a:lumOff val="5000"/>
            </a:schemeClr>
          </a:solid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14</xdr:col>
      <xdr:colOff>95250</xdr:colOff>
      <xdr:row>1</xdr:row>
      <xdr:rowOff>104775</xdr:rowOff>
    </xdr:from>
    <xdr:to>
      <xdr:col>14</xdr:col>
      <xdr:colOff>527250</xdr:colOff>
      <xdr:row>3</xdr:row>
      <xdr:rowOff>136725</xdr:rowOff>
    </xdr:to>
    <xdr:pic>
      <xdr:nvPicPr>
        <xdr:cNvPr id="2" name="1 Resim" descr="home-png.png">
          <a:hlinkClick xmlns:r="http://schemas.openxmlformats.org/officeDocument/2006/relationships" r:id="rId1" tooltip="Anasayfaya Git"/>
        </xdr:cNvPr>
        <xdr:cNvPicPr>
          <a:picLocks noChangeAspect="1"/>
        </xdr:cNvPicPr>
      </xdr:nvPicPr>
      <xdr:blipFill>
        <a:blip xmlns:r="http://schemas.openxmlformats.org/officeDocument/2006/relationships" r:embed="rId2" cstate="print"/>
        <a:stretch>
          <a:fillRect/>
        </a:stretch>
      </xdr:blipFill>
      <xdr:spPr>
        <a:xfrm>
          <a:off x="8896350" y="228600"/>
          <a:ext cx="432000" cy="432000"/>
        </a:xfrm>
        <a:prstGeom prst="rect">
          <a:avLst/>
        </a:prstGeom>
      </xdr:spPr>
    </xdr:pic>
    <xdr:clientData/>
  </xdr:twoCellAnchor>
  <xdr:twoCellAnchor editAs="oneCell">
    <xdr:from>
      <xdr:col>1</xdr:col>
      <xdr:colOff>85725</xdr:colOff>
      <xdr:row>1</xdr:row>
      <xdr:rowOff>76200</xdr:rowOff>
    </xdr:from>
    <xdr:to>
      <xdr:col>1</xdr:col>
      <xdr:colOff>517725</xdr:colOff>
      <xdr:row>3</xdr:row>
      <xdr:rowOff>108150</xdr:rowOff>
    </xdr:to>
    <xdr:pic>
      <xdr:nvPicPr>
        <xdr:cNvPr id="3" name="2 Resim" descr="gru_logo_mini.png"/>
        <xdr:cNvPicPr>
          <a:picLocks noChangeAspect="1"/>
        </xdr:cNvPicPr>
      </xdr:nvPicPr>
      <xdr:blipFill>
        <a:blip xmlns:r="http://schemas.openxmlformats.org/officeDocument/2006/relationships" r:embed="rId3" cstate="print"/>
        <a:stretch>
          <a:fillRect/>
        </a:stretch>
      </xdr:blipFill>
      <xdr:spPr>
        <a:xfrm>
          <a:off x="114300" y="200025"/>
          <a:ext cx="432000" cy="432000"/>
        </a:xfrm>
        <a:prstGeom prst="rect">
          <a:avLst/>
        </a:prstGeom>
        <a:ln w="3175">
          <a:solidFill>
            <a:schemeClr val="tx1">
              <a:lumMod val="95000"/>
              <a:lumOff val="5000"/>
            </a:schemeClr>
          </a:solid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14</xdr:col>
      <xdr:colOff>95250</xdr:colOff>
      <xdr:row>1</xdr:row>
      <xdr:rowOff>104775</xdr:rowOff>
    </xdr:from>
    <xdr:to>
      <xdr:col>14</xdr:col>
      <xdr:colOff>527250</xdr:colOff>
      <xdr:row>3</xdr:row>
      <xdr:rowOff>136725</xdr:rowOff>
    </xdr:to>
    <xdr:pic>
      <xdr:nvPicPr>
        <xdr:cNvPr id="2" name="1 Resim" descr="home-png.png">
          <a:hlinkClick xmlns:r="http://schemas.openxmlformats.org/officeDocument/2006/relationships" r:id="rId1" tooltip="Anasayfaya Git"/>
        </xdr:cNvPr>
        <xdr:cNvPicPr>
          <a:picLocks noChangeAspect="1"/>
        </xdr:cNvPicPr>
      </xdr:nvPicPr>
      <xdr:blipFill>
        <a:blip xmlns:r="http://schemas.openxmlformats.org/officeDocument/2006/relationships" r:embed="rId2" cstate="print"/>
        <a:stretch>
          <a:fillRect/>
        </a:stretch>
      </xdr:blipFill>
      <xdr:spPr>
        <a:xfrm>
          <a:off x="8896350" y="228600"/>
          <a:ext cx="432000" cy="432000"/>
        </a:xfrm>
        <a:prstGeom prst="rect">
          <a:avLst/>
        </a:prstGeom>
      </xdr:spPr>
    </xdr:pic>
    <xdr:clientData/>
  </xdr:twoCellAnchor>
  <xdr:twoCellAnchor editAs="oneCell">
    <xdr:from>
      <xdr:col>1</xdr:col>
      <xdr:colOff>85725</xdr:colOff>
      <xdr:row>1</xdr:row>
      <xdr:rowOff>76200</xdr:rowOff>
    </xdr:from>
    <xdr:to>
      <xdr:col>1</xdr:col>
      <xdr:colOff>517725</xdr:colOff>
      <xdr:row>3</xdr:row>
      <xdr:rowOff>108150</xdr:rowOff>
    </xdr:to>
    <xdr:pic>
      <xdr:nvPicPr>
        <xdr:cNvPr id="3" name="2 Resim" descr="gru_logo_mini.png"/>
        <xdr:cNvPicPr>
          <a:picLocks noChangeAspect="1"/>
        </xdr:cNvPicPr>
      </xdr:nvPicPr>
      <xdr:blipFill>
        <a:blip xmlns:r="http://schemas.openxmlformats.org/officeDocument/2006/relationships" r:embed="rId3" cstate="print"/>
        <a:stretch>
          <a:fillRect/>
        </a:stretch>
      </xdr:blipFill>
      <xdr:spPr>
        <a:xfrm>
          <a:off x="114300" y="200025"/>
          <a:ext cx="432000" cy="432000"/>
        </a:xfrm>
        <a:prstGeom prst="rect">
          <a:avLst/>
        </a:prstGeom>
        <a:ln w="3175">
          <a:solidFill>
            <a:schemeClr val="tx1">
              <a:lumMod val="95000"/>
              <a:lumOff val="5000"/>
            </a:schemeClr>
          </a:solidFill>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14</xdr:col>
      <xdr:colOff>95250</xdr:colOff>
      <xdr:row>1</xdr:row>
      <xdr:rowOff>104775</xdr:rowOff>
    </xdr:from>
    <xdr:to>
      <xdr:col>14</xdr:col>
      <xdr:colOff>527250</xdr:colOff>
      <xdr:row>3</xdr:row>
      <xdr:rowOff>136725</xdr:rowOff>
    </xdr:to>
    <xdr:pic>
      <xdr:nvPicPr>
        <xdr:cNvPr id="2" name="1 Resim" descr="home-png.png">
          <a:hlinkClick xmlns:r="http://schemas.openxmlformats.org/officeDocument/2006/relationships" r:id="rId1" tooltip="Anasayfaya Git"/>
        </xdr:cNvPr>
        <xdr:cNvPicPr>
          <a:picLocks noChangeAspect="1"/>
        </xdr:cNvPicPr>
      </xdr:nvPicPr>
      <xdr:blipFill>
        <a:blip xmlns:r="http://schemas.openxmlformats.org/officeDocument/2006/relationships" r:embed="rId2" cstate="print"/>
        <a:stretch>
          <a:fillRect/>
        </a:stretch>
      </xdr:blipFill>
      <xdr:spPr>
        <a:xfrm>
          <a:off x="8896350" y="228600"/>
          <a:ext cx="432000" cy="432000"/>
        </a:xfrm>
        <a:prstGeom prst="rect">
          <a:avLst/>
        </a:prstGeom>
      </xdr:spPr>
    </xdr:pic>
    <xdr:clientData/>
  </xdr:twoCellAnchor>
  <xdr:twoCellAnchor editAs="oneCell">
    <xdr:from>
      <xdr:col>1</xdr:col>
      <xdr:colOff>85725</xdr:colOff>
      <xdr:row>1</xdr:row>
      <xdr:rowOff>76200</xdr:rowOff>
    </xdr:from>
    <xdr:to>
      <xdr:col>1</xdr:col>
      <xdr:colOff>517725</xdr:colOff>
      <xdr:row>3</xdr:row>
      <xdr:rowOff>108150</xdr:rowOff>
    </xdr:to>
    <xdr:pic>
      <xdr:nvPicPr>
        <xdr:cNvPr id="3" name="2 Resim" descr="gru_logo_mini.png"/>
        <xdr:cNvPicPr>
          <a:picLocks noChangeAspect="1"/>
        </xdr:cNvPicPr>
      </xdr:nvPicPr>
      <xdr:blipFill>
        <a:blip xmlns:r="http://schemas.openxmlformats.org/officeDocument/2006/relationships" r:embed="rId3" cstate="print"/>
        <a:stretch>
          <a:fillRect/>
        </a:stretch>
      </xdr:blipFill>
      <xdr:spPr>
        <a:xfrm>
          <a:off x="114300" y="200025"/>
          <a:ext cx="432000" cy="432000"/>
        </a:xfrm>
        <a:prstGeom prst="rect">
          <a:avLst/>
        </a:prstGeom>
        <a:ln w="3175">
          <a:solidFill>
            <a:schemeClr val="tx1">
              <a:lumMod val="95000"/>
              <a:lumOff val="5000"/>
            </a:schemeClr>
          </a:solidFill>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14</xdr:col>
      <xdr:colOff>95250</xdr:colOff>
      <xdr:row>1</xdr:row>
      <xdr:rowOff>104775</xdr:rowOff>
    </xdr:from>
    <xdr:to>
      <xdr:col>14</xdr:col>
      <xdr:colOff>527250</xdr:colOff>
      <xdr:row>3</xdr:row>
      <xdr:rowOff>136725</xdr:rowOff>
    </xdr:to>
    <xdr:pic>
      <xdr:nvPicPr>
        <xdr:cNvPr id="2" name="1 Resim" descr="home-png.png">
          <a:hlinkClick xmlns:r="http://schemas.openxmlformats.org/officeDocument/2006/relationships" r:id="rId1" tooltip="Anasayfaya Git"/>
        </xdr:cNvPr>
        <xdr:cNvPicPr>
          <a:picLocks noChangeAspect="1"/>
        </xdr:cNvPicPr>
      </xdr:nvPicPr>
      <xdr:blipFill>
        <a:blip xmlns:r="http://schemas.openxmlformats.org/officeDocument/2006/relationships" r:embed="rId2" cstate="print"/>
        <a:stretch>
          <a:fillRect/>
        </a:stretch>
      </xdr:blipFill>
      <xdr:spPr>
        <a:xfrm>
          <a:off x="8896350" y="228600"/>
          <a:ext cx="432000" cy="432000"/>
        </a:xfrm>
        <a:prstGeom prst="rect">
          <a:avLst/>
        </a:prstGeom>
      </xdr:spPr>
    </xdr:pic>
    <xdr:clientData/>
  </xdr:twoCellAnchor>
  <xdr:twoCellAnchor editAs="oneCell">
    <xdr:from>
      <xdr:col>1</xdr:col>
      <xdr:colOff>85725</xdr:colOff>
      <xdr:row>1</xdr:row>
      <xdr:rowOff>76200</xdr:rowOff>
    </xdr:from>
    <xdr:to>
      <xdr:col>1</xdr:col>
      <xdr:colOff>517725</xdr:colOff>
      <xdr:row>3</xdr:row>
      <xdr:rowOff>108150</xdr:rowOff>
    </xdr:to>
    <xdr:pic>
      <xdr:nvPicPr>
        <xdr:cNvPr id="3" name="2 Resim" descr="gru_logo_mini.png"/>
        <xdr:cNvPicPr>
          <a:picLocks noChangeAspect="1"/>
        </xdr:cNvPicPr>
      </xdr:nvPicPr>
      <xdr:blipFill>
        <a:blip xmlns:r="http://schemas.openxmlformats.org/officeDocument/2006/relationships" r:embed="rId3" cstate="print"/>
        <a:stretch>
          <a:fillRect/>
        </a:stretch>
      </xdr:blipFill>
      <xdr:spPr>
        <a:xfrm>
          <a:off x="114300" y="200025"/>
          <a:ext cx="432000" cy="432000"/>
        </a:xfrm>
        <a:prstGeom prst="rect">
          <a:avLst/>
        </a:prstGeom>
        <a:ln w="3175">
          <a:solidFill>
            <a:schemeClr val="tx1">
              <a:lumMod val="95000"/>
              <a:lumOff val="5000"/>
            </a:schemeClr>
          </a:solidFill>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14</xdr:col>
      <xdr:colOff>95250</xdr:colOff>
      <xdr:row>1</xdr:row>
      <xdr:rowOff>104775</xdr:rowOff>
    </xdr:from>
    <xdr:to>
      <xdr:col>14</xdr:col>
      <xdr:colOff>527250</xdr:colOff>
      <xdr:row>3</xdr:row>
      <xdr:rowOff>136725</xdr:rowOff>
    </xdr:to>
    <xdr:pic>
      <xdr:nvPicPr>
        <xdr:cNvPr id="2" name="1 Resim" descr="home-png.png">
          <a:hlinkClick xmlns:r="http://schemas.openxmlformats.org/officeDocument/2006/relationships" r:id="rId1" tooltip="Anasayfaya Git"/>
        </xdr:cNvPr>
        <xdr:cNvPicPr>
          <a:picLocks noChangeAspect="1"/>
        </xdr:cNvPicPr>
      </xdr:nvPicPr>
      <xdr:blipFill>
        <a:blip xmlns:r="http://schemas.openxmlformats.org/officeDocument/2006/relationships" r:embed="rId2" cstate="print"/>
        <a:stretch>
          <a:fillRect/>
        </a:stretch>
      </xdr:blipFill>
      <xdr:spPr>
        <a:xfrm>
          <a:off x="8896350" y="228600"/>
          <a:ext cx="432000" cy="432000"/>
        </a:xfrm>
        <a:prstGeom prst="rect">
          <a:avLst/>
        </a:prstGeom>
      </xdr:spPr>
    </xdr:pic>
    <xdr:clientData/>
  </xdr:twoCellAnchor>
  <xdr:twoCellAnchor editAs="oneCell">
    <xdr:from>
      <xdr:col>1</xdr:col>
      <xdr:colOff>85725</xdr:colOff>
      <xdr:row>1</xdr:row>
      <xdr:rowOff>76200</xdr:rowOff>
    </xdr:from>
    <xdr:to>
      <xdr:col>1</xdr:col>
      <xdr:colOff>517725</xdr:colOff>
      <xdr:row>3</xdr:row>
      <xdr:rowOff>108150</xdr:rowOff>
    </xdr:to>
    <xdr:pic>
      <xdr:nvPicPr>
        <xdr:cNvPr id="3" name="2 Resim" descr="gru_logo_mini.png"/>
        <xdr:cNvPicPr>
          <a:picLocks noChangeAspect="1"/>
        </xdr:cNvPicPr>
      </xdr:nvPicPr>
      <xdr:blipFill>
        <a:blip xmlns:r="http://schemas.openxmlformats.org/officeDocument/2006/relationships" r:embed="rId3" cstate="print"/>
        <a:stretch>
          <a:fillRect/>
        </a:stretch>
      </xdr:blipFill>
      <xdr:spPr>
        <a:xfrm>
          <a:off x="114300" y="200025"/>
          <a:ext cx="432000" cy="432000"/>
        </a:xfrm>
        <a:prstGeom prst="rect">
          <a:avLst/>
        </a:prstGeom>
        <a:ln w="3175">
          <a:solidFill>
            <a:schemeClr val="tx1">
              <a:lumMod val="95000"/>
              <a:lumOff val="5000"/>
            </a:schemeClr>
          </a:solidFill>
        </a:ln>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14</xdr:col>
      <xdr:colOff>95250</xdr:colOff>
      <xdr:row>1</xdr:row>
      <xdr:rowOff>104775</xdr:rowOff>
    </xdr:from>
    <xdr:to>
      <xdr:col>14</xdr:col>
      <xdr:colOff>527250</xdr:colOff>
      <xdr:row>3</xdr:row>
      <xdr:rowOff>136725</xdr:rowOff>
    </xdr:to>
    <xdr:pic>
      <xdr:nvPicPr>
        <xdr:cNvPr id="2" name="1 Resim" descr="home-png.png">
          <a:hlinkClick xmlns:r="http://schemas.openxmlformats.org/officeDocument/2006/relationships" r:id="rId1" tooltip="Anasayfaya Git"/>
        </xdr:cNvPr>
        <xdr:cNvPicPr>
          <a:picLocks noChangeAspect="1"/>
        </xdr:cNvPicPr>
      </xdr:nvPicPr>
      <xdr:blipFill>
        <a:blip xmlns:r="http://schemas.openxmlformats.org/officeDocument/2006/relationships" r:embed="rId2" cstate="print"/>
        <a:stretch>
          <a:fillRect/>
        </a:stretch>
      </xdr:blipFill>
      <xdr:spPr>
        <a:xfrm>
          <a:off x="8896350" y="228600"/>
          <a:ext cx="432000" cy="432000"/>
        </a:xfrm>
        <a:prstGeom prst="rect">
          <a:avLst/>
        </a:prstGeom>
      </xdr:spPr>
    </xdr:pic>
    <xdr:clientData/>
  </xdr:twoCellAnchor>
  <xdr:twoCellAnchor editAs="oneCell">
    <xdr:from>
      <xdr:col>1</xdr:col>
      <xdr:colOff>85725</xdr:colOff>
      <xdr:row>1</xdr:row>
      <xdr:rowOff>76200</xdr:rowOff>
    </xdr:from>
    <xdr:to>
      <xdr:col>1</xdr:col>
      <xdr:colOff>517725</xdr:colOff>
      <xdr:row>3</xdr:row>
      <xdr:rowOff>108150</xdr:rowOff>
    </xdr:to>
    <xdr:pic>
      <xdr:nvPicPr>
        <xdr:cNvPr id="3" name="2 Resim" descr="gru_logo_mini.png"/>
        <xdr:cNvPicPr>
          <a:picLocks noChangeAspect="1"/>
        </xdr:cNvPicPr>
      </xdr:nvPicPr>
      <xdr:blipFill>
        <a:blip xmlns:r="http://schemas.openxmlformats.org/officeDocument/2006/relationships" r:embed="rId3" cstate="print"/>
        <a:stretch>
          <a:fillRect/>
        </a:stretch>
      </xdr:blipFill>
      <xdr:spPr>
        <a:xfrm>
          <a:off x="114300" y="200025"/>
          <a:ext cx="432000" cy="432000"/>
        </a:xfrm>
        <a:prstGeom prst="rect">
          <a:avLst/>
        </a:prstGeom>
        <a:ln w="3175">
          <a:solidFill>
            <a:schemeClr val="tx1">
              <a:lumMod val="95000"/>
              <a:lumOff val="5000"/>
            </a:schemeClr>
          </a:solid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95250</xdr:colOff>
      <xdr:row>1</xdr:row>
      <xdr:rowOff>104775</xdr:rowOff>
    </xdr:from>
    <xdr:to>
      <xdr:col>14</xdr:col>
      <xdr:colOff>527250</xdr:colOff>
      <xdr:row>3</xdr:row>
      <xdr:rowOff>136725</xdr:rowOff>
    </xdr:to>
    <xdr:pic>
      <xdr:nvPicPr>
        <xdr:cNvPr id="2" name="1 Resim" descr="home-png.png">
          <a:hlinkClick xmlns:r="http://schemas.openxmlformats.org/officeDocument/2006/relationships" r:id="rId1" tooltip="Anasayfaya Git"/>
        </xdr:cNvPr>
        <xdr:cNvPicPr>
          <a:picLocks noChangeAspect="1"/>
        </xdr:cNvPicPr>
      </xdr:nvPicPr>
      <xdr:blipFill>
        <a:blip xmlns:r="http://schemas.openxmlformats.org/officeDocument/2006/relationships" r:embed="rId2" cstate="print"/>
        <a:stretch>
          <a:fillRect/>
        </a:stretch>
      </xdr:blipFill>
      <xdr:spPr>
        <a:xfrm>
          <a:off x="8896350" y="228600"/>
          <a:ext cx="432000" cy="432000"/>
        </a:xfrm>
        <a:prstGeom prst="rect">
          <a:avLst/>
        </a:prstGeom>
      </xdr:spPr>
    </xdr:pic>
    <xdr:clientData/>
  </xdr:twoCellAnchor>
  <xdr:twoCellAnchor editAs="oneCell">
    <xdr:from>
      <xdr:col>1</xdr:col>
      <xdr:colOff>85725</xdr:colOff>
      <xdr:row>1</xdr:row>
      <xdr:rowOff>76200</xdr:rowOff>
    </xdr:from>
    <xdr:to>
      <xdr:col>1</xdr:col>
      <xdr:colOff>517725</xdr:colOff>
      <xdr:row>3</xdr:row>
      <xdr:rowOff>108150</xdr:rowOff>
    </xdr:to>
    <xdr:pic>
      <xdr:nvPicPr>
        <xdr:cNvPr id="3" name="2 Resim" descr="gru_logo_mini.png"/>
        <xdr:cNvPicPr>
          <a:picLocks noChangeAspect="1"/>
        </xdr:cNvPicPr>
      </xdr:nvPicPr>
      <xdr:blipFill>
        <a:blip xmlns:r="http://schemas.openxmlformats.org/officeDocument/2006/relationships" r:embed="rId3" cstate="print"/>
        <a:stretch>
          <a:fillRect/>
        </a:stretch>
      </xdr:blipFill>
      <xdr:spPr>
        <a:xfrm>
          <a:off x="114300" y="200025"/>
          <a:ext cx="432000" cy="432000"/>
        </a:xfrm>
        <a:prstGeom prst="rect">
          <a:avLst/>
        </a:prstGeom>
        <a:ln w="3175">
          <a:solidFill>
            <a:schemeClr val="tx1">
              <a:lumMod val="95000"/>
              <a:lumOff val="5000"/>
            </a:schemeClr>
          </a:solidFill>
        </a:ln>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14</xdr:col>
      <xdr:colOff>95250</xdr:colOff>
      <xdr:row>1</xdr:row>
      <xdr:rowOff>104775</xdr:rowOff>
    </xdr:from>
    <xdr:to>
      <xdr:col>14</xdr:col>
      <xdr:colOff>527250</xdr:colOff>
      <xdr:row>3</xdr:row>
      <xdr:rowOff>136725</xdr:rowOff>
    </xdr:to>
    <xdr:pic>
      <xdr:nvPicPr>
        <xdr:cNvPr id="2" name="1 Resim" descr="home-png.png">
          <a:hlinkClick xmlns:r="http://schemas.openxmlformats.org/officeDocument/2006/relationships" r:id="rId1" tooltip="Anasayfaya Git"/>
        </xdr:cNvPr>
        <xdr:cNvPicPr>
          <a:picLocks noChangeAspect="1"/>
        </xdr:cNvPicPr>
      </xdr:nvPicPr>
      <xdr:blipFill>
        <a:blip xmlns:r="http://schemas.openxmlformats.org/officeDocument/2006/relationships" r:embed="rId2" cstate="print"/>
        <a:stretch>
          <a:fillRect/>
        </a:stretch>
      </xdr:blipFill>
      <xdr:spPr>
        <a:xfrm>
          <a:off x="8896350" y="228600"/>
          <a:ext cx="432000" cy="432000"/>
        </a:xfrm>
        <a:prstGeom prst="rect">
          <a:avLst/>
        </a:prstGeom>
      </xdr:spPr>
    </xdr:pic>
    <xdr:clientData/>
  </xdr:twoCellAnchor>
  <xdr:twoCellAnchor editAs="oneCell">
    <xdr:from>
      <xdr:col>1</xdr:col>
      <xdr:colOff>85725</xdr:colOff>
      <xdr:row>1</xdr:row>
      <xdr:rowOff>76200</xdr:rowOff>
    </xdr:from>
    <xdr:to>
      <xdr:col>1</xdr:col>
      <xdr:colOff>517725</xdr:colOff>
      <xdr:row>3</xdr:row>
      <xdr:rowOff>108150</xdr:rowOff>
    </xdr:to>
    <xdr:pic>
      <xdr:nvPicPr>
        <xdr:cNvPr id="3" name="2 Resim" descr="gru_logo_mini.png"/>
        <xdr:cNvPicPr>
          <a:picLocks noChangeAspect="1"/>
        </xdr:cNvPicPr>
      </xdr:nvPicPr>
      <xdr:blipFill>
        <a:blip xmlns:r="http://schemas.openxmlformats.org/officeDocument/2006/relationships" r:embed="rId3" cstate="print"/>
        <a:stretch>
          <a:fillRect/>
        </a:stretch>
      </xdr:blipFill>
      <xdr:spPr>
        <a:xfrm>
          <a:off x="114300" y="200025"/>
          <a:ext cx="432000" cy="432000"/>
        </a:xfrm>
        <a:prstGeom prst="rect">
          <a:avLst/>
        </a:prstGeom>
        <a:ln w="3175">
          <a:solidFill>
            <a:schemeClr val="tx1">
              <a:lumMod val="95000"/>
              <a:lumOff val="5000"/>
            </a:schemeClr>
          </a:solidFill>
        </a:ln>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14</xdr:col>
      <xdr:colOff>95250</xdr:colOff>
      <xdr:row>1</xdr:row>
      <xdr:rowOff>104775</xdr:rowOff>
    </xdr:from>
    <xdr:to>
      <xdr:col>14</xdr:col>
      <xdr:colOff>527250</xdr:colOff>
      <xdr:row>3</xdr:row>
      <xdr:rowOff>136725</xdr:rowOff>
    </xdr:to>
    <xdr:pic>
      <xdr:nvPicPr>
        <xdr:cNvPr id="2" name="1 Resim" descr="home-png.png">
          <a:hlinkClick xmlns:r="http://schemas.openxmlformats.org/officeDocument/2006/relationships" r:id="rId1" tooltip="Anasayfaya Git"/>
        </xdr:cNvPr>
        <xdr:cNvPicPr>
          <a:picLocks noChangeAspect="1"/>
        </xdr:cNvPicPr>
      </xdr:nvPicPr>
      <xdr:blipFill>
        <a:blip xmlns:r="http://schemas.openxmlformats.org/officeDocument/2006/relationships" r:embed="rId2" cstate="print"/>
        <a:stretch>
          <a:fillRect/>
        </a:stretch>
      </xdr:blipFill>
      <xdr:spPr>
        <a:xfrm>
          <a:off x="8896350" y="228600"/>
          <a:ext cx="432000" cy="432000"/>
        </a:xfrm>
        <a:prstGeom prst="rect">
          <a:avLst/>
        </a:prstGeom>
      </xdr:spPr>
    </xdr:pic>
    <xdr:clientData/>
  </xdr:twoCellAnchor>
  <xdr:twoCellAnchor editAs="oneCell">
    <xdr:from>
      <xdr:col>1</xdr:col>
      <xdr:colOff>85725</xdr:colOff>
      <xdr:row>1</xdr:row>
      <xdr:rowOff>76200</xdr:rowOff>
    </xdr:from>
    <xdr:to>
      <xdr:col>1</xdr:col>
      <xdr:colOff>517725</xdr:colOff>
      <xdr:row>3</xdr:row>
      <xdr:rowOff>108150</xdr:rowOff>
    </xdr:to>
    <xdr:pic>
      <xdr:nvPicPr>
        <xdr:cNvPr id="3" name="2 Resim" descr="gru_logo_mini.png"/>
        <xdr:cNvPicPr>
          <a:picLocks noChangeAspect="1"/>
        </xdr:cNvPicPr>
      </xdr:nvPicPr>
      <xdr:blipFill>
        <a:blip xmlns:r="http://schemas.openxmlformats.org/officeDocument/2006/relationships" r:embed="rId3" cstate="print"/>
        <a:stretch>
          <a:fillRect/>
        </a:stretch>
      </xdr:blipFill>
      <xdr:spPr>
        <a:xfrm>
          <a:off x="114300" y="200025"/>
          <a:ext cx="432000" cy="432000"/>
        </a:xfrm>
        <a:prstGeom prst="rect">
          <a:avLst/>
        </a:prstGeom>
        <a:ln w="3175">
          <a:solidFill>
            <a:schemeClr val="tx1">
              <a:lumMod val="95000"/>
              <a:lumOff val="5000"/>
            </a:schemeClr>
          </a:solidFill>
        </a:ln>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14</xdr:col>
      <xdr:colOff>95250</xdr:colOff>
      <xdr:row>1</xdr:row>
      <xdr:rowOff>104775</xdr:rowOff>
    </xdr:from>
    <xdr:to>
      <xdr:col>14</xdr:col>
      <xdr:colOff>527250</xdr:colOff>
      <xdr:row>3</xdr:row>
      <xdr:rowOff>136725</xdr:rowOff>
    </xdr:to>
    <xdr:pic>
      <xdr:nvPicPr>
        <xdr:cNvPr id="2" name="1 Resim" descr="home-png.png">
          <a:hlinkClick xmlns:r="http://schemas.openxmlformats.org/officeDocument/2006/relationships" r:id="rId1" tooltip="Anasayfaya Git"/>
        </xdr:cNvPr>
        <xdr:cNvPicPr>
          <a:picLocks noChangeAspect="1"/>
        </xdr:cNvPicPr>
      </xdr:nvPicPr>
      <xdr:blipFill>
        <a:blip xmlns:r="http://schemas.openxmlformats.org/officeDocument/2006/relationships" r:embed="rId2" cstate="print"/>
        <a:stretch>
          <a:fillRect/>
        </a:stretch>
      </xdr:blipFill>
      <xdr:spPr>
        <a:xfrm>
          <a:off x="8896350" y="228600"/>
          <a:ext cx="432000" cy="432000"/>
        </a:xfrm>
        <a:prstGeom prst="rect">
          <a:avLst/>
        </a:prstGeom>
      </xdr:spPr>
    </xdr:pic>
    <xdr:clientData/>
  </xdr:twoCellAnchor>
  <xdr:twoCellAnchor editAs="oneCell">
    <xdr:from>
      <xdr:col>1</xdr:col>
      <xdr:colOff>85725</xdr:colOff>
      <xdr:row>1</xdr:row>
      <xdr:rowOff>76200</xdr:rowOff>
    </xdr:from>
    <xdr:to>
      <xdr:col>1</xdr:col>
      <xdr:colOff>517725</xdr:colOff>
      <xdr:row>3</xdr:row>
      <xdr:rowOff>108150</xdr:rowOff>
    </xdr:to>
    <xdr:pic>
      <xdr:nvPicPr>
        <xdr:cNvPr id="3" name="2 Resim" descr="gru_logo_mini.png"/>
        <xdr:cNvPicPr>
          <a:picLocks noChangeAspect="1"/>
        </xdr:cNvPicPr>
      </xdr:nvPicPr>
      <xdr:blipFill>
        <a:blip xmlns:r="http://schemas.openxmlformats.org/officeDocument/2006/relationships" r:embed="rId3" cstate="print"/>
        <a:stretch>
          <a:fillRect/>
        </a:stretch>
      </xdr:blipFill>
      <xdr:spPr>
        <a:xfrm>
          <a:off x="114300" y="200025"/>
          <a:ext cx="432000" cy="432000"/>
        </a:xfrm>
        <a:prstGeom prst="rect">
          <a:avLst/>
        </a:prstGeom>
        <a:ln w="3175">
          <a:solidFill>
            <a:schemeClr val="tx1">
              <a:lumMod val="95000"/>
              <a:lumOff val="5000"/>
            </a:schemeClr>
          </a:solidFill>
        </a:ln>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14</xdr:col>
      <xdr:colOff>95250</xdr:colOff>
      <xdr:row>1</xdr:row>
      <xdr:rowOff>104775</xdr:rowOff>
    </xdr:from>
    <xdr:to>
      <xdr:col>14</xdr:col>
      <xdr:colOff>527250</xdr:colOff>
      <xdr:row>3</xdr:row>
      <xdr:rowOff>136725</xdr:rowOff>
    </xdr:to>
    <xdr:pic>
      <xdr:nvPicPr>
        <xdr:cNvPr id="2" name="1 Resim" descr="home-png.png">
          <a:hlinkClick xmlns:r="http://schemas.openxmlformats.org/officeDocument/2006/relationships" r:id="rId1" tooltip="Anasayfaya Git"/>
        </xdr:cNvPr>
        <xdr:cNvPicPr>
          <a:picLocks noChangeAspect="1"/>
        </xdr:cNvPicPr>
      </xdr:nvPicPr>
      <xdr:blipFill>
        <a:blip xmlns:r="http://schemas.openxmlformats.org/officeDocument/2006/relationships" r:embed="rId2" cstate="print"/>
        <a:stretch>
          <a:fillRect/>
        </a:stretch>
      </xdr:blipFill>
      <xdr:spPr>
        <a:xfrm>
          <a:off x="8896350" y="228600"/>
          <a:ext cx="432000" cy="432000"/>
        </a:xfrm>
        <a:prstGeom prst="rect">
          <a:avLst/>
        </a:prstGeom>
      </xdr:spPr>
    </xdr:pic>
    <xdr:clientData/>
  </xdr:twoCellAnchor>
  <xdr:twoCellAnchor editAs="oneCell">
    <xdr:from>
      <xdr:col>1</xdr:col>
      <xdr:colOff>85725</xdr:colOff>
      <xdr:row>1</xdr:row>
      <xdr:rowOff>76200</xdr:rowOff>
    </xdr:from>
    <xdr:to>
      <xdr:col>1</xdr:col>
      <xdr:colOff>517725</xdr:colOff>
      <xdr:row>3</xdr:row>
      <xdr:rowOff>108150</xdr:rowOff>
    </xdr:to>
    <xdr:pic>
      <xdr:nvPicPr>
        <xdr:cNvPr id="3" name="2 Resim" descr="gru_logo_mini.png"/>
        <xdr:cNvPicPr>
          <a:picLocks noChangeAspect="1"/>
        </xdr:cNvPicPr>
      </xdr:nvPicPr>
      <xdr:blipFill>
        <a:blip xmlns:r="http://schemas.openxmlformats.org/officeDocument/2006/relationships" r:embed="rId3" cstate="print"/>
        <a:stretch>
          <a:fillRect/>
        </a:stretch>
      </xdr:blipFill>
      <xdr:spPr>
        <a:xfrm>
          <a:off x="114300" y="200025"/>
          <a:ext cx="432000" cy="432000"/>
        </a:xfrm>
        <a:prstGeom prst="rect">
          <a:avLst/>
        </a:prstGeom>
        <a:ln w="3175">
          <a:solidFill>
            <a:schemeClr val="tx1">
              <a:lumMod val="95000"/>
              <a:lumOff val="5000"/>
            </a:schemeClr>
          </a:solid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14</xdr:col>
      <xdr:colOff>95250</xdr:colOff>
      <xdr:row>1</xdr:row>
      <xdr:rowOff>104775</xdr:rowOff>
    </xdr:from>
    <xdr:to>
      <xdr:col>14</xdr:col>
      <xdr:colOff>527250</xdr:colOff>
      <xdr:row>3</xdr:row>
      <xdr:rowOff>136725</xdr:rowOff>
    </xdr:to>
    <xdr:pic>
      <xdr:nvPicPr>
        <xdr:cNvPr id="2" name="1 Resim" descr="home-png.png">
          <a:hlinkClick xmlns:r="http://schemas.openxmlformats.org/officeDocument/2006/relationships" r:id="rId1" tooltip="Anasayfaya Git"/>
        </xdr:cNvPr>
        <xdr:cNvPicPr>
          <a:picLocks noChangeAspect="1"/>
        </xdr:cNvPicPr>
      </xdr:nvPicPr>
      <xdr:blipFill>
        <a:blip xmlns:r="http://schemas.openxmlformats.org/officeDocument/2006/relationships" r:embed="rId2" cstate="print"/>
        <a:stretch>
          <a:fillRect/>
        </a:stretch>
      </xdr:blipFill>
      <xdr:spPr>
        <a:xfrm>
          <a:off x="8896350" y="228600"/>
          <a:ext cx="432000" cy="432000"/>
        </a:xfrm>
        <a:prstGeom prst="rect">
          <a:avLst/>
        </a:prstGeom>
      </xdr:spPr>
    </xdr:pic>
    <xdr:clientData/>
  </xdr:twoCellAnchor>
  <xdr:twoCellAnchor editAs="oneCell">
    <xdr:from>
      <xdr:col>1</xdr:col>
      <xdr:colOff>85725</xdr:colOff>
      <xdr:row>1</xdr:row>
      <xdr:rowOff>76200</xdr:rowOff>
    </xdr:from>
    <xdr:to>
      <xdr:col>1</xdr:col>
      <xdr:colOff>517725</xdr:colOff>
      <xdr:row>3</xdr:row>
      <xdr:rowOff>108150</xdr:rowOff>
    </xdr:to>
    <xdr:pic>
      <xdr:nvPicPr>
        <xdr:cNvPr id="3" name="2 Resim" descr="gru_logo_mini.png"/>
        <xdr:cNvPicPr>
          <a:picLocks noChangeAspect="1"/>
        </xdr:cNvPicPr>
      </xdr:nvPicPr>
      <xdr:blipFill>
        <a:blip xmlns:r="http://schemas.openxmlformats.org/officeDocument/2006/relationships" r:embed="rId3" cstate="print"/>
        <a:stretch>
          <a:fillRect/>
        </a:stretch>
      </xdr:blipFill>
      <xdr:spPr>
        <a:xfrm>
          <a:off x="114300" y="200025"/>
          <a:ext cx="432000" cy="432000"/>
        </a:xfrm>
        <a:prstGeom prst="rect">
          <a:avLst/>
        </a:prstGeom>
        <a:ln w="3175">
          <a:solidFill>
            <a:schemeClr val="tx1">
              <a:lumMod val="95000"/>
              <a:lumOff val="5000"/>
            </a:schemeClr>
          </a:solid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14</xdr:col>
      <xdr:colOff>95250</xdr:colOff>
      <xdr:row>1</xdr:row>
      <xdr:rowOff>104775</xdr:rowOff>
    </xdr:from>
    <xdr:to>
      <xdr:col>14</xdr:col>
      <xdr:colOff>527250</xdr:colOff>
      <xdr:row>3</xdr:row>
      <xdr:rowOff>136725</xdr:rowOff>
    </xdr:to>
    <xdr:pic>
      <xdr:nvPicPr>
        <xdr:cNvPr id="2" name="1 Resim" descr="home-png.png">
          <a:hlinkClick xmlns:r="http://schemas.openxmlformats.org/officeDocument/2006/relationships" r:id="rId1" tooltip="Anasayfaya Git"/>
        </xdr:cNvPr>
        <xdr:cNvPicPr>
          <a:picLocks noChangeAspect="1"/>
        </xdr:cNvPicPr>
      </xdr:nvPicPr>
      <xdr:blipFill>
        <a:blip xmlns:r="http://schemas.openxmlformats.org/officeDocument/2006/relationships" r:embed="rId2" cstate="print"/>
        <a:stretch>
          <a:fillRect/>
        </a:stretch>
      </xdr:blipFill>
      <xdr:spPr>
        <a:xfrm>
          <a:off x="8896350" y="228600"/>
          <a:ext cx="432000" cy="432000"/>
        </a:xfrm>
        <a:prstGeom prst="rect">
          <a:avLst/>
        </a:prstGeom>
      </xdr:spPr>
    </xdr:pic>
    <xdr:clientData/>
  </xdr:twoCellAnchor>
  <xdr:twoCellAnchor editAs="oneCell">
    <xdr:from>
      <xdr:col>1</xdr:col>
      <xdr:colOff>85725</xdr:colOff>
      <xdr:row>1</xdr:row>
      <xdr:rowOff>76200</xdr:rowOff>
    </xdr:from>
    <xdr:to>
      <xdr:col>1</xdr:col>
      <xdr:colOff>517725</xdr:colOff>
      <xdr:row>3</xdr:row>
      <xdr:rowOff>108150</xdr:rowOff>
    </xdr:to>
    <xdr:pic>
      <xdr:nvPicPr>
        <xdr:cNvPr id="3" name="2 Resim" descr="gru_logo_mini.png"/>
        <xdr:cNvPicPr>
          <a:picLocks noChangeAspect="1"/>
        </xdr:cNvPicPr>
      </xdr:nvPicPr>
      <xdr:blipFill>
        <a:blip xmlns:r="http://schemas.openxmlformats.org/officeDocument/2006/relationships" r:embed="rId3" cstate="print"/>
        <a:stretch>
          <a:fillRect/>
        </a:stretch>
      </xdr:blipFill>
      <xdr:spPr>
        <a:xfrm>
          <a:off x="114300" y="200025"/>
          <a:ext cx="432000" cy="432000"/>
        </a:xfrm>
        <a:prstGeom prst="rect">
          <a:avLst/>
        </a:prstGeom>
        <a:ln w="3175">
          <a:solidFill>
            <a:schemeClr val="tx1">
              <a:lumMod val="95000"/>
              <a:lumOff val="5000"/>
            </a:schemeClr>
          </a:solid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14</xdr:col>
      <xdr:colOff>95250</xdr:colOff>
      <xdr:row>1</xdr:row>
      <xdr:rowOff>104775</xdr:rowOff>
    </xdr:from>
    <xdr:to>
      <xdr:col>14</xdr:col>
      <xdr:colOff>527250</xdr:colOff>
      <xdr:row>3</xdr:row>
      <xdr:rowOff>136725</xdr:rowOff>
    </xdr:to>
    <xdr:pic>
      <xdr:nvPicPr>
        <xdr:cNvPr id="2" name="1 Resim" descr="home-png.png">
          <a:hlinkClick xmlns:r="http://schemas.openxmlformats.org/officeDocument/2006/relationships" r:id="rId1" tooltip="Anasayfaya Git"/>
        </xdr:cNvPr>
        <xdr:cNvPicPr>
          <a:picLocks noChangeAspect="1"/>
        </xdr:cNvPicPr>
      </xdr:nvPicPr>
      <xdr:blipFill>
        <a:blip xmlns:r="http://schemas.openxmlformats.org/officeDocument/2006/relationships" r:embed="rId2" cstate="print"/>
        <a:stretch>
          <a:fillRect/>
        </a:stretch>
      </xdr:blipFill>
      <xdr:spPr>
        <a:xfrm>
          <a:off x="8896350" y="228600"/>
          <a:ext cx="432000" cy="432000"/>
        </a:xfrm>
        <a:prstGeom prst="rect">
          <a:avLst/>
        </a:prstGeom>
      </xdr:spPr>
    </xdr:pic>
    <xdr:clientData/>
  </xdr:twoCellAnchor>
  <xdr:twoCellAnchor editAs="oneCell">
    <xdr:from>
      <xdr:col>1</xdr:col>
      <xdr:colOff>85725</xdr:colOff>
      <xdr:row>1</xdr:row>
      <xdr:rowOff>76200</xdr:rowOff>
    </xdr:from>
    <xdr:to>
      <xdr:col>1</xdr:col>
      <xdr:colOff>517725</xdr:colOff>
      <xdr:row>3</xdr:row>
      <xdr:rowOff>108150</xdr:rowOff>
    </xdr:to>
    <xdr:pic>
      <xdr:nvPicPr>
        <xdr:cNvPr id="3" name="2 Resim" descr="gru_logo_mini.png"/>
        <xdr:cNvPicPr>
          <a:picLocks noChangeAspect="1"/>
        </xdr:cNvPicPr>
      </xdr:nvPicPr>
      <xdr:blipFill>
        <a:blip xmlns:r="http://schemas.openxmlformats.org/officeDocument/2006/relationships" r:embed="rId3" cstate="print"/>
        <a:stretch>
          <a:fillRect/>
        </a:stretch>
      </xdr:blipFill>
      <xdr:spPr>
        <a:xfrm>
          <a:off x="114300" y="200025"/>
          <a:ext cx="432000" cy="432000"/>
        </a:xfrm>
        <a:prstGeom prst="rect">
          <a:avLst/>
        </a:prstGeom>
        <a:ln w="3175">
          <a:solidFill>
            <a:schemeClr val="tx1">
              <a:lumMod val="95000"/>
              <a:lumOff val="5000"/>
            </a:schemeClr>
          </a:solid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14</xdr:col>
      <xdr:colOff>95250</xdr:colOff>
      <xdr:row>1</xdr:row>
      <xdr:rowOff>104775</xdr:rowOff>
    </xdr:from>
    <xdr:to>
      <xdr:col>14</xdr:col>
      <xdr:colOff>527250</xdr:colOff>
      <xdr:row>3</xdr:row>
      <xdr:rowOff>136725</xdr:rowOff>
    </xdr:to>
    <xdr:pic>
      <xdr:nvPicPr>
        <xdr:cNvPr id="2" name="1 Resim" descr="home-png.png">
          <a:hlinkClick xmlns:r="http://schemas.openxmlformats.org/officeDocument/2006/relationships" r:id="rId1" tooltip="Anasayfaya Git"/>
        </xdr:cNvPr>
        <xdr:cNvPicPr>
          <a:picLocks noChangeAspect="1"/>
        </xdr:cNvPicPr>
      </xdr:nvPicPr>
      <xdr:blipFill>
        <a:blip xmlns:r="http://schemas.openxmlformats.org/officeDocument/2006/relationships" r:embed="rId2" cstate="print"/>
        <a:stretch>
          <a:fillRect/>
        </a:stretch>
      </xdr:blipFill>
      <xdr:spPr>
        <a:xfrm>
          <a:off x="8896350" y="228600"/>
          <a:ext cx="432000" cy="432000"/>
        </a:xfrm>
        <a:prstGeom prst="rect">
          <a:avLst/>
        </a:prstGeom>
      </xdr:spPr>
    </xdr:pic>
    <xdr:clientData/>
  </xdr:twoCellAnchor>
  <xdr:twoCellAnchor editAs="oneCell">
    <xdr:from>
      <xdr:col>1</xdr:col>
      <xdr:colOff>85725</xdr:colOff>
      <xdr:row>1</xdr:row>
      <xdr:rowOff>76200</xdr:rowOff>
    </xdr:from>
    <xdr:to>
      <xdr:col>1</xdr:col>
      <xdr:colOff>517725</xdr:colOff>
      <xdr:row>3</xdr:row>
      <xdr:rowOff>108150</xdr:rowOff>
    </xdr:to>
    <xdr:pic>
      <xdr:nvPicPr>
        <xdr:cNvPr id="3" name="2 Resim" descr="gru_logo_mini.png"/>
        <xdr:cNvPicPr>
          <a:picLocks noChangeAspect="1"/>
        </xdr:cNvPicPr>
      </xdr:nvPicPr>
      <xdr:blipFill>
        <a:blip xmlns:r="http://schemas.openxmlformats.org/officeDocument/2006/relationships" r:embed="rId3" cstate="print"/>
        <a:stretch>
          <a:fillRect/>
        </a:stretch>
      </xdr:blipFill>
      <xdr:spPr>
        <a:xfrm>
          <a:off x="114300" y="200025"/>
          <a:ext cx="432000" cy="432000"/>
        </a:xfrm>
        <a:prstGeom prst="rect">
          <a:avLst/>
        </a:prstGeom>
        <a:ln w="3175">
          <a:solidFill>
            <a:schemeClr val="tx1">
              <a:lumMod val="95000"/>
              <a:lumOff val="5000"/>
            </a:schemeClr>
          </a:solid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14</xdr:col>
      <xdr:colOff>95250</xdr:colOff>
      <xdr:row>1</xdr:row>
      <xdr:rowOff>104775</xdr:rowOff>
    </xdr:from>
    <xdr:to>
      <xdr:col>14</xdr:col>
      <xdr:colOff>527250</xdr:colOff>
      <xdr:row>3</xdr:row>
      <xdr:rowOff>136725</xdr:rowOff>
    </xdr:to>
    <xdr:pic>
      <xdr:nvPicPr>
        <xdr:cNvPr id="2" name="1 Resim" descr="home-png.png">
          <a:hlinkClick xmlns:r="http://schemas.openxmlformats.org/officeDocument/2006/relationships" r:id="rId1" tooltip="Anasayfaya Git"/>
        </xdr:cNvPr>
        <xdr:cNvPicPr>
          <a:picLocks noChangeAspect="1"/>
        </xdr:cNvPicPr>
      </xdr:nvPicPr>
      <xdr:blipFill>
        <a:blip xmlns:r="http://schemas.openxmlformats.org/officeDocument/2006/relationships" r:embed="rId2" cstate="print"/>
        <a:stretch>
          <a:fillRect/>
        </a:stretch>
      </xdr:blipFill>
      <xdr:spPr>
        <a:xfrm>
          <a:off x="8896350" y="228600"/>
          <a:ext cx="432000" cy="432000"/>
        </a:xfrm>
        <a:prstGeom prst="rect">
          <a:avLst/>
        </a:prstGeom>
      </xdr:spPr>
    </xdr:pic>
    <xdr:clientData/>
  </xdr:twoCellAnchor>
  <xdr:twoCellAnchor editAs="oneCell">
    <xdr:from>
      <xdr:col>1</xdr:col>
      <xdr:colOff>85725</xdr:colOff>
      <xdr:row>1</xdr:row>
      <xdr:rowOff>76200</xdr:rowOff>
    </xdr:from>
    <xdr:to>
      <xdr:col>1</xdr:col>
      <xdr:colOff>517725</xdr:colOff>
      <xdr:row>3</xdr:row>
      <xdr:rowOff>108150</xdr:rowOff>
    </xdr:to>
    <xdr:pic>
      <xdr:nvPicPr>
        <xdr:cNvPr id="3" name="2 Resim" descr="gru_logo_mini.png"/>
        <xdr:cNvPicPr>
          <a:picLocks noChangeAspect="1"/>
        </xdr:cNvPicPr>
      </xdr:nvPicPr>
      <xdr:blipFill>
        <a:blip xmlns:r="http://schemas.openxmlformats.org/officeDocument/2006/relationships" r:embed="rId3" cstate="print"/>
        <a:stretch>
          <a:fillRect/>
        </a:stretch>
      </xdr:blipFill>
      <xdr:spPr>
        <a:xfrm>
          <a:off x="114300" y="200025"/>
          <a:ext cx="432000" cy="432000"/>
        </a:xfrm>
        <a:prstGeom prst="rect">
          <a:avLst/>
        </a:prstGeom>
        <a:ln w="3175">
          <a:solidFill>
            <a:schemeClr val="tx1">
              <a:lumMod val="95000"/>
              <a:lumOff val="5000"/>
            </a:schemeClr>
          </a:solid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14</xdr:col>
      <xdr:colOff>95250</xdr:colOff>
      <xdr:row>1</xdr:row>
      <xdr:rowOff>104775</xdr:rowOff>
    </xdr:from>
    <xdr:to>
      <xdr:col>14</xdr:col>
      <xdr:colOff>527250</xdr:colOff>
      <xdr:row>3</xdr:row>
      <xdr:rowOff>136725</xdr:rowOff>
    </xdr:to>
    <xdr:pic>
      <xdr:nvPicPr>
        <xdr:cNvPr id="2" name="1 Resim" descr="home-png.png">
          <a:hlinkClick xmlns:r="http://schemas.openxmlformats.org/officeDocument/2006/relationships" r:id="rId1" tooltip="Anasayfaya Git"/>
        </xdr:cNvPr>
        <xdr:cNvPicPr>
          <a:picLocks noChangeAspect="1"/>
        </xdr:cNvPicPr>
      </xdr:nvPicPr>
      <xdr:blipFill>
        <a:blip xmlns:r="http://schemas.openxmlformats.org/officeDocument/2006/relationships" r:embed="rId2" cstate="print"/>
        <a:stretch>
          <a:fillRect/>
        </a:stretch>
      </xdr:blipFill>
      <xdr:spPr>
        <a:xfrm>
          <a:off x="8896350" y="228600"/>
          <a:ext cx="432000" cy="432000"/>
        </a:xfrm>
        <a:prstGeom prst="rect">
          <a:avLst/>
        </a:prstGeom>
      </xdr:spPr>
    </xdr:pic>
    <xdr:clientData/>
  </xdr:twoCellAnchor>
  <xdr:twoCellAnchor editAs="oneCell">
    <xdr:from>
      <xdr:col>1</xdr:col>
      <xdr:colOff>85725</xdr:colOff>
      <xdr:row>1</xdr:row>
      <xdr:rowOff>76200</xdr:rowOff>
    </xdr:from>
    <xdr:to>
      <xdr:col>1</xdr:col>
      <xdr:colOff>517725</xdr:colOff>
      <xdr:row>3</xdr:row>
      <xdr:rowOff>108150</xdr:rowOff>
    </xdr:to>
    <xdr:pic>
      <xdr:nvPicPr>
        <xdr:cNvPr id="3" name="2 Resim" descr="gru_logo_mini.png"/>
        <xdr:cNvPicPr>
          <a:picLocks noChangeAspect="1"/>
        </xdr:cNvPicPr>
      </xdr:nvPicPr>
      <xdr:blipFill>
        <a:blip xmlns:r="http://schemas.openxmlformats.org/officeDocument/2006/relationships" r:embed="rId3" cstate="print"/>
        <a:stretch>
          <a:fillRect/>
        </a:stretch>
      </xdr:blipFill>
      <xdr:spPr>
        <a:xfrm>
          <a:off x="114300" y="200025"/>
          <a:ext cx="432000" cy="432000"/>
        </a:xfrm>
        <a:prstGeom prst="rect">
          <a:avLst/>
        </a:prstGeom>
        <a:ln w="3175">
          <a:solidFill>
            <a:schemeClr val="tx1">
              <a:lumMod val="95000"/>
              <a:lumOff val="5000"/>
            </a:schemeClr>
          </a:solid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14</xdr:col>
      <xdr:colOff>95250</xdr:colOff>
      <xdr:row>1</xdr:row>
      <xdr:rowOff>104775</xdr:rowOff>
    </xdr:from>
    <xdr:to>
      <xdr:col>14</xdr:col>
      <xdr:colOff>527250</xdr:colOff>
      <xdr:row>3</xdr:row>
      <xdr:rowOff>136725</xdr:rowOff>
    </xdr:to>
    <xdr:pic>
      <xdr:nvPicPr>
        <xdr:cNvPr id="2" name="1 Resim" descr="home-png.png">
          <a:hlinkClick xmlns:r="http://schemas.openxmlformats.org/officeDocument/2006/relationships" r:id="rId1" tooltip="Anasayfaya Git"/>
        </xdr:cNvPr>
        <xdr:cNvPicPr>
          <a:picLocks noChangeAspect="1"/>
        </xdr:cNvPicPr>
      </xdr:nvPicPr>
      <xdr:blipFill>
        <a:blip xmlns:r="http://schemas.openxmlformats.org/officeDocument/2006/relationships" r:embed="rId2" cstate="print"/>
        <a:stretch>
          <a:fillRect/>
        </a:stretch>
      </xdr:blipFill>
      <xdr:spPr>
        <a:xfrm>
          <a:off x="8896350" y="228600"/>
          <a:ext cx="432000" cy="432000"/>
        </a:xfrm>
        <a:prstGeom prst="rect">
          <a:avLst/>
        </a:prstGeom>
      </xdr:spPr>
    </xdr:pic>
    <xdr:clientData/>
  </xdr:twoCellAnchor>
  <xdr:twoCellAnchor editAs="oneCell">
    <xdr:from>
      <xdr:col>1</xdr:col>
      <xdr:colOff>85725</xdr:colOff>
      <xdr:row>1</xdr:row>
      <xdr:rowOff>76200</xdr:rowOff>
    </xdr:from>
    <xdr:to>
      <xdr:col>1</xdr:col>
      <xdr:colOff>517725</xdr:colOff>
      <xdr:row>3</xdr:row>
      <xdr:rowOff>108150</xdr:rowOff>
    </xdr:to>
    <xdr:pic>
      <xdr:nvPicPr>
        <xdr:cNvPr id="3" name="2 Resim" descr="gru_logo_mini.png"/>
        <xdr:cNvPicPr>
          <a:picLocks noChangeAspect="1"/>
        </xdr:cNvPicPr>
      </xdr:nvPicPr>
      <xdr:blipFill>
        <a:blip xmlns:r="http://schemas.openxmlformats.org/officeDocument/2006/relationships" r:embed="rId3" cstate="print"/>
        <a:stretch>
          <a:fillRect/>
        </a:stretch>
      </xdr:blipFill>
      <xdr:spPr>
        <a:xfrm>
          <a:off x="114300" y="200025"/>
          <a:ext cx="432000" cy="432000"/>
        </a:xfrm>
        <a:prstGeom prst="rect">
          <a:avLst/>
        </a:prstGeom>
        <a:ln w="3175">
          <a:solidFill>
            <a:schemeClr val="tx1">
              <a:lumMod val="95000"/>
              <a:lumOff val="5000"/>
            </a:schemeClr>
          </a:solidFill>
        </a:ln>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B1:J57"/>
  <sheetViews>
    <sheetView showGridLines="0" tabSelected="1" workbookViewId="0">
      <selection activeCell="C5" sqref="C5"/>
    </sheetView>
  </sheetViews>
  <sheetFormatPr defaultRowHeight="15"/>
  <cols>
    <col min="1" max="1" width="9.140625" style="2"/>
    <col min="2" max="2" width="4.5703125" style="2" bestFit="1" customWidth="1"/>
    <col min="3" max="3" width="57" style="2" customWidth="1"/>
    <col min="4" max="4" width="5.140625" style="20" customWidth="1"/>
    <col min="5" max="5" width="0.7109375" style="2" customWidth="1"/>
    <col min="6" max="6" width="4.140625" style="22" customWidth="1"/>
    <col min="7" max="7" width="0.7109375" style="2" customWidth="1"/>
    <col min="8" max="8" width="3.85546875" style="3" customWidth="1"/>
    <col min="9" max="16384" width="9.140625" style="2"/>
  </cols>
  <sheetData>
    <row r="1" spans="2:10" ht="15.75">
      <c r="C1" s="82" t="s">
        <v>10</v>
      </c>
      <c r="D1" s="82"/>
      <c r="E1" s="82"/>
      <c r="F1" s="82"/>
      <c r="G1" s="82"/>
    </row>
    <row r="2" spans="2:10">
      <c r="C2" s="83" t="s">
        <v>52</v>
      </c>
      <c r="D2" s="83"/>
      <c r="E2" s="83"/>
      <c r="F2" s="83"/>
      <c r="G2" s="83"/>
    </row>
    <row r="3" spans="2:10">
      <c r="B3" s="4"/>
      <c r="C3" s="85" t="s">
        <v>66</v>
      </c>
      <c r="D3" s="85"/>
      <c r="E3" s="85"/>
      <c r="F3" s="85"/>
      <c r="G3" s="85"/>
    </row>
    <row r="4" spans="2:10" ht="13.5" customHeight="1">
      <c r="B4" s="4"/>
      <c r="C4" s="84" t="s">
        <v>120</v>
      </c>
      <c r="D4" s="84"/>
      <c r="E4" s="84"/>
      <c r="F4" s="84"/>
      <c r="G4" s="84"/>
      <c r="J4" s="5"/>
    </row>
    <row r="5" spans="2:10" ht="12.75" customHeight="1">
      <c r="B5" s="6" t="s">
        <v>27</v>
      </c>
      <c r="D5" s="7"/>
      <c r="E5" s="7"/>
      <c r="F5" s="7"/>
      <c r="G5" s="7"/>
    </row>
    <row r="6" spans="2:10">
      <c r="B6" s="8" t="s">
        <v>43</v>
      </c>
      <c r="C6" s="7"/>
      <c r="D6" s="7"/>
      <c r="E6" s="7"/>
      <c r="F6" s="7"/>
      <c r="G6" s="7"/>
    </row>
    <row r="7" spans="2:10" ht="18.75">
      <c r="B7" s="8" t="s">
        <v>60</v>
      </c>
      <c r="C7" s="7"/>
      <c r="D7" s="7"/>
      <c r="E7" s="7"/>
      <c r="F7" s="7"/>
      <c r="G7" s="7"/>
    </row>
    <row r="8" spans="2:10" ht="11.25" customHeight="1">
      <c r="B8" s="8" t="s">
        <v>118</v>
      </c>
      <c r="C8" s="7"/>
      <c r="D8" s="7"/>
      <c r="E8" s="7"/>
      <c r="F8" s="7"/>
      <c r="G8" s="7"/>
    </row>
    <row r="9" spans="2:10" ht="11.25" customHeight="1">
      <c r="B9" s="8" t="s">
        <v>119</v>
      </c>
      <c r="C9" s="7"/>
      <c r="D9" s="7"/>
      <c r="E9" s="7"/>
      <c r="F9" s="7"/>
      <c r="G9" s="7"/>
    </row>
    <row r="10" spans="2:10" ht="11.25" customHeight="1">
      <c r="B10" s="8" t="s">
        <v>121</v>
      </c>
      <c r="C10" s="7"/>
      <c r="D10" s="7"/>
      <c r="E10" s="7"/>
      <c r="F10" s="7"/>
      <c r="G10" s="7"/>
    </row>
    <row r="11" spans="2:10" ht="11.25" customHeight="1">
      <c r="B11" s="8" t="s">
        <v>65</v>
      </c>
      <c r="C11" s="7"/>
      <c r="D11" s="7"/>
      <c r="E11" s="7"/>
      <c r="F11" s="7"/>
      <c r="G11" s="7"/>
    </row>
    <row r="12" spans="2:10" ht="11.25" customHeight="1">
      <c r="B12" s="8"/>
      <c r="C12" s="7"/>
      <c r="D12" s="7"/>
      <c r="E12" s="7"/>
      <c r="F12" s="7"/>
      <c r="G12" s="7"/>
    </row>
    <row r="13" spans="2:10">
      <c r="B13" s="76" t="s">
        <v>56</v>
      </c>
      <c r="C13" s="75" t="str">
        <f>"FAKÜLTELER ("&amp;SUM(F14:F26)&amp;" Başvuru)"</f>
        <v>FAKÜLTELER (165 Başvuru)</v>
      </c>
      <c r="D13" s="69"/>
      <c r="F13" s="11" t="s">
        <v>24</v>
      </c>
    </row>
    <row r="14" spans="2:10">
      <c r="B14" s="9" t="s">
        <v>11</v>
      </c>
      <c r="C14" s="12" t="s">
        <v>67</v>
      </c>
      <c r="D14" s="66"/>
      <c r="F14" s="70"/>
      <c r="H14" s="13"/>
    </row>
    <row r="15" spans="2:10">
      <c r="B15" s="9" t="s">
        <v>79</v>
      </c>
      <c r="C15" s="14" t="s">
        <v>68</v>
      </c>
      <c r="D15" s="67"/>
      <c r="F15" s="70">
        <v>1</v>
      </c>
    </row>
    <row r="16" spans="2:10">
      <c r="B16" s="9" t="s">
        <v>12</v>
      </c>
      <c r="C16" s="14" t="s">
        <v>69</v>
      </c>
      <c r="D16" s="68"/>
      <c r="F16" s="70">
        <v>31</v>
      </c>
    </row>
    <row r="17" spans="2:8">
      <c r="B17" s="9" t="s">
        <v>33</v>
      </c>
      <c r="C17" s="14" t="s">
        <v>70</v>
      </c>
      <c r="D17" s="68"/>
      <c r="F17" s="70">
        <v>45</v>
      </c>
    </row>
    <row r="18" spans="2:8">
      <c r="B18" s="9" t="s">
        <v>34</v>
      </c>
      <c r="C18" s="14" t="s">
        <v>71</v>
      </c>
      <c r="D18" s="68"/>
      <c r="F18" s="70">
        <v>4</v>
      </c>
    </row>
    <row r="19" spans="2:8">
      <c r="B19" s="9" t="s">
        <v>35</v>
      </c>
      <c r="C19" s="14" t="s">
        <v>72</v>
      </c>
      <c r="D19" s="68"/>
      <c r="F19" s="70">
        <v>18</v>
      </c>
    </row>
    <row r="20" spans="2:8">
      <c r="B20" s="15" t="s">
        <v>36</v>
      </c>
      <c r="C20" s="14" t="s">
        <v>73</v>
      </c>
      <c r="D20" s="68"/>
      <c r="F20" s="70">
        <v>4</v>
      </c>
    </row>
    <row r="21" spans="2:8">
      <c r="B21" s="9" t="s">
        <v>37</v>
      </c>
      <c r="C21" s="14" t="s">
        <v>74</v>
      </c>
      <c r="D21" s="68"/>
      <c r="F21" s="70">
        <v>33</v>
      </c>
    </row>
    <row r="22" spans="2:8">
      <c r="B22" s="9" t="s">
        <v>38</v>
      </c>
      <c r="C22" s="14" t="s">
        <v>75</v>
      </c>
      <c r="D22" s="68"/>
      <c r="F22" s="70">
        <v>4</v>
      </c>
    </row>
    <row r="23" spans="2:8">
      <c r="B23" s="9" t="s">
        <v>39</v>
      </c>
      <c r="C23" s="14" t="s">
        <v>76</v>
      </c>
      <c r="D23" s="68"/>
      <c r="F23" s="70">
        <v>3</v>
      </c>
    </row>
    <row r="24" spans="2:8">
      <c r="B24" s="9" t="s">
        <v>40</v>
      </c>
      <c r="C24" s="14" t="s">
        <v>77</v>
      </c>
      <c r="D24" s="68"/>
      <c r="F24" s="70">
        <v>19</v>
      </c>
    </row>
    <row r="25" spans="2:8">
      <c r="B25" s="9" t="s">
        <v>41</v>
      </c>
      <c r="C25" s="10" t="s">
        <v>15</v>
      </c>
      <c r="D25" s="67"/>
      <c r="F25" s="70">
        <v>1</v>
      </c>
    </row>
    <row r="26" spans="2:8">
      <c r="B26" s="9" t="s">
        <v>80</v>
      </c>
      <c r="C26" s="14" t="s">
        <v>78</v>
      </c>
      <c r="D26" s="67"/>
      <c r="F26" s="70">
        <v>2</v>
      </c>
    </row>
    <row r="27" spans="2:8">
      <c r="B27" s="77" t="s">
        <v>57</v>
      </c>
      <c r="C27" s="75" t="str">
        <f>"YÜKSEKOKULLAR ("&amp;SUM(F28:F33)&amp;" Başvuru)"</f>
        <v>YÜKSEKOKULLAR (13 Başvuru)</v>
      </c>
      <c r="D27" s="69"/>
      <c r="F27" s="11"/>
    </row>
    <row r="28" spans="2:8">
      <c r="B28" s="9" t="s">
        <v>13</v>
      </c>
      <c r="C28" s="14" t="s">
        <v>28</v>
      </c>
      <c r="D28" s="68"/>
      <c r="F28" s="70">
        <v>9</v>
      </c>
      <c r="G28" s="71"/>
      <c r="H28" s="72"/>
    </row>
    <row r="29" spans="2:8">
      <c r="B29" s="9" t="s">
        <v>81</v>
      </c>
      <c r="C29" s="14" t="s">
        <v>85</v>
      </c>
      <c r="D29" s="68"/>
      <c r="F29" s="70">
        <v>2</v>
      </c>
      <c r="G29" s="71"/>
      <c r="H29" s="72"/>
    </row>
    <row r="30" spans="2:8">
      <c r="B30" s="9" t="s">
        <v>82</v>
      </c>
      <c r="C30" s="14" t="s">
        <v>86</v>
      </c>
      <c r="D30" s="68"/>
      <c r="F30" s="70"/>
      <c r="G30" s="71"/>
      <c r="H30" s="72"/>
    </row>
    <row r="31" spans="2:8">
      <c r="B31" s="9" t="s">
        <v>83</v>
      </c>
      <c r="C31" s="14" t="s">
        <v>87</v>
      </c>
      <c r="D31" s="68"/>
      <c r="F31" s="70">
        <v>2</v>
      </c>
      <c r="G31" s="71"/>
      <c r="H31" s="72"/>
    </row>
    <row r="32" spans="2:8">
      <c r="B32" s="9" t="s">
        <v>84</v>
      </c>
      <c r="C32" s="14" t="s">
        <v>88</v>
      </c>
      <c r="D32" s="68"/>
      <c r="F32" s="70"/>
      <c r="G32" s="71"/>
      <c r="H32" s="72"/>
    </row>
    <row r="33" spans="2:8">
      <c r="B33" s="9" t="s">
        <v>14</v>
      </c>
      <c r="C33" s="14" t="s">
        <v>89</v>
      </c>
      <c r="D33" s="67"/>
      <c r="F33" s="70"/>
      <c r="G33" s="71"/>
      <c r="H33" s="72"/>
    </row>
    <row r="34" spans="2:8">
      <c r="B34" s="77" t="s">
        <v>58</v>
      </c>
      <c r="C34" s="75" t="str">
        <f>"MESLEK YÜKSEKOKULLARI ("&amp;SUM(F35:F47)&amp;" Başvuru)"</f>
        <v>MESLEK YÜKSEKOKULLARI (25 Başvuru)</v>
      </c>
      <c r="D34" s="69"/>
      <c r="F34" s="73"/>
      <c r="G34" s="71"/>
      <c r="H34" s="72"/>
    </row>
    <row r="35" spans="2:8">
      <c r="B35" s="9" t="s">
        <v>90</v>
      </c>
      <c r="C35" s="14" t="s">
        <v>97</v>
      </c>
      <c r="D35" s="68"/>
      <c r="F35" s="70"/>
      <c r="G35" s="71"/>
      <c r="H35" s="72"/>
    </row>
    <row r="36" spans="2:8">
      <c r="B36" s="9" t="s">
        <v>91</v>
      </c>
      <c r="C36" s="14" t="s">
        <v>98</v>
      </c>
      <c r="D36" s="68"/>
      <c r="F36" s="70"/>
      <c r="G36" s="71"/>
      <c r="H36" s="72"/>
    </row>
    <row r="37" spans="2:8">
      <c r="B37" s="9" t="s">
        <v>16</v>
      </c>
      <c r="C37" s="14" t="s">
        <v>99</v>
      </c>
      <c r="D37" s="68"/>
      <c r="F37" s="70">
        <v>1</v>
      </c>
      <c r="G37" s="71"/>
      <c r="H37" s="72"/>
    </row>
    <row r="38" spans="2:8">
      <c r="B38" s="9" t="s">
        <v>17</v>
      </c>
      <c r="C38" s="14" t="s">
        <v>100</v>
      </c>
      <c r="D38" s="68"/>
      <c r="F38" s="70">
        <v>8</v>
      </c>
      <c r="G38" s="71"/>
      <c r="H38" s="72"/>
    </row>
    <row r="39" spans="2:8">
      <c r="B39" s="9" t="s">
        <v>18</v>
      </c>
      <c r="C39" s="14" t="s">
        <v>101</v>
      </c>
      <c r="D39" s="68"/>
      <c r="F39" s="70"/>
      <c r="G39" s="71"/>
      <c r="H39" s="72"/>
    </row>
    <row r="40" spans="2:8">
      <c r="B40" s="9" t="s">
        <v>92</v>
      </c>
      <c r="C40" s="14" t="s">
        <v>102</v>
      </c>
      <c r="D40" s="68"/>
      <c r="F40" s="70"/>
      <c r="G40" s="71"/>
      <c r="H40" s="72"/>
    </row>
    <row r="41" spans="2:8">
      <c r="B41" s="9" t="s">
        <v>93</v>
      </c>
      <c r="C41" s="14" t="s">
        <v>103</v>
      </c>
      <c r="D41" s="68"/>
      <c r="F41" s="70"/>
      <c r="G41" s="71"/>
      <c r="H41" s="72"/>
    </row>
    <row r="42" spans="2:8">
      <c r="B42" s="9" t="s">
        <v>42</v>
      </c>
      <c r="C42" s="14" t="s">
        <v>104</v>
      </c>
      <c r="D42" s="68"/>
      <c r="F42" s="70">
        <v>6</v>
      </c>
      <c r="G42" s="71"/>
      <c r="H42" s="72"/>
    </row>
    <row r="43" spans="2:8">
      <c r="B43" s="9" t="s">
        <v>94</v>
      </c>
      <c r="C43" s="14" t="s">
        <v>105</v>
      </c>
      <c r="D43" s="68"/>
      <c r="F43" s="70"/>
      <c r="G43" s="71"/>
      <c r="H43" s="72"/>
    </row>
    <row r="44" spans="2:8">
      <c r="B44" s="9" t="s">
        <v>95</v>
      </c>
      <c r="C44" s="14" t="s">
        <v>106</v>
      </c>
      <c r="D44" s="68"/>
      <c r="F44" s="70"/>
      <c r="G44" s="71"/>
      <c r="H44" s="72"/>
    </row>
    <row r="45" spans="2:8">
      <c r="B45" s="9" t="s">
        <v>96</v>
      </c>
      <c r="C45" s="14" t="s">
        <v>107</v>
      </c>
      <c r="D45" s="68"/>
      <c r="F45" s="70"/>
      <c r="G45" s="71"/>
      <c r="H45" s="72"/>
    </row>
    <row r="46" spans="2:8">
      <c r="B46" s="9" t="s">
        <v>61</v>
      </c>
      <c r="C46" s="14" t="s">
        <v>108</v>
      </c>
      <c r="D46" s="68"/>
      <c r="F46" s="70">
        <v>8</v>
      </c>
      <c r="G46" s="71"/>
      <c r="H46" s="72"/>
    </row>
    <row r="47" spans="2:8">
      <c r="B47" s="9" t="s">
        <v>62</v>
      </c>
      <c r="C47" s="14" t="s">
        <v>29</v>
      </c>
      <c r="D47" s="68"/>
      <c r="F47" s="70">
        <v>2</v>
      </c>
      <c r="G47" s="71"/>
      <c r="H47" s="74"/>
    </row>
    <row r="48" spans="2:8">
      <c r="B48" s="77" t="s">
        <v>59</v>
      </c>
      <c r="C48" s="75" t="str">
        <f>"REKTÖRLÜĞE BAĞLI BÖLÜMLER ("&amp;SUM(F49:F53)&amp;" Başvuru)"</f>
        <v>REKTÖRLÜĞE BAĞLI BÖLÜMLER (2 Başvuru)</v>
      </c>
      <c r="D48" s="69"/>
      <c r="F48" s="73"/>
      <c r="G48" s="71"/>
      <c r="H48" s="72"/>
    </row>
    <row r="49" spans="2:8">
      <c r="B49" s="9" t="s">
        <v>19</v>
      </c>
      <c r="C49" s="10" t="s">
        <v>21</v>
      </c>
      <c r="D49" s="68"/>
      <c r="F49" s="70">
        <v>1</v>
      </c>
      <c r="G49" s="71"/>
      <c r="H49" s="72"/>
    </row>
    <row r="50" spans="2:8">
      <c r="B50" s="9" t="s">
        <v>109</v>
      </c>
      <c r="C50" s="14" t="s">
        <v>114</v>
      </c>
      <c r="D50" s="68"/>
      <c r="F50" s="70"/>
      <c r="G50" s="71"/>
      <c r="H50" s="72"/>
    </row>
    <row r="51" spans="2:8">
      <c r="B51" s="9" t="s">
        <v>20</v>
      </c>
      <c r="C51" s="14" t="s">
        <v>115</v>
      </c>
      <c r="D51" s="68"/>
      <c r="F51" s="70"/>
      <c r="G51" s="71"/>
      <c r="H51" s="72"/>
    </row>
    <row r="52" spans="2:8">
      <c r="B52" s="9" t="s">
        <v>110</v>
      </c>
      <c r="C52" s="14" t="s">
        <v>116</v>
      </c>
      <c r="D52" s="68"/>
      <c r="F52" s="70"/>
      <c r="G52" s="71"/>
      <c r="H52" s="72"/>
    </row>
    <row r="53" spans="2:8">
      <c r="B53" s="9" t="s">
        <v>111</v>
      </c>
      <c r="C53" s="14" t="s">
        <v>64</v>
      </c>
      <c r="D53" s="67"/>
      <c r="F53" s="70">
        <v>1</v>
      </c>
      <c r="G53" s="71"/>
      <c r="H53" s="72"/>
    </row>
    <row r="54" spans="2:8">
      <c r="B54" s="77" t="s">
        <v>113</v>
      </c>
      <c r="C54" s="75" t="str">
        <f>"DİĞER BİRİMLER ("&amp;SUM(F55:F55)&amp;" Başvuru)"</f>
        <v>DİĞER BİRİMLER (0 Başvuru)</v>
      </c>
      <c r="D54" s="69"/>
      <c r="F54" s="73"/>
      <c r="G54" s="71"/>
      <c r="H54" s="72"/>
    </row>
    <row r="55" spans="2:8">
      <c r="B55" s="9" t="s">
        <v>112</v>
      </c>
      <c r="C55" s="14" t="s">
        <v>117</v>
      </c>
      <c r="D55" s="68"/>
      <c r="F55" s="70"/>
      <c r="G55" s="71"/>
      <c r="H55" s="72"/>
    </row>
    <row r="56" spans="2:8" ht="2.25" customHeight="1">
      <c r="B56" s="16"/>
      <c r="C56" s="17"/>
      <c r="D56" s="18"/>
      <c r="F56" s="19"/>
    </row>
    <row r="57" spans="2:8">
      <c r="D57" s="46" t="s">
        <v>63</v>
      </c>
      <c r="F57" s="21">
        <f>SUM(F14:F55)</f>
        <v>205</v>
      </c>
    </row>
  </sheetData>
  <sheetProtection password="C7B9" sheet="1" objects="1" scenarios="1"/>
  <sortState ref="C44:C49">
    <sortCondition ref="C44:C49"/>
  </sortState>
  <mergeCells count="4">
    <mergeCell ref="C1:G1"/>
    <mergeCell ref="C2:G2"/>
    <mergeCell ref="C4:G4"/>
    <mergeCell ref="C3:G3"/>
  </mergeCells>
  <pageMargins left="0.70866141732283472" right="0.70866141732283472" top="0.15748031496062992" bottom="0" header="0.31496062992125984" footer="0.31496062992125984"/>
  <pageSetup paperSize="9" orientation="portrait" r:id="rId1"/>
  <ignoredErrors>
    <ignoredError sqref="B48 B27 B13 B34 B54" numberStoredAsText="1"/>
    <ignoredError sqref="B26 B47" twoDigitTextYear="1"/>
  </ignoredErrors>
  <drawing r:id="rId2"/>
</worksheet>
</file>

<file path=xl/worksheets/sheet10.xml><?xml version="1.0" encoding="utf-8"?>
<worksheet xmlns="http://schemas.openxmlformats.org/spreadsheetml/2006/main" xmlns:r="http://schemas.openxmlformats.org/officeDocument/2006/relationships">
  <dimension ref="B1:P21"/>
  <sheetViews>
    <sheetView showGridLines="0" showRuler="0" zoomScaleNormal="100" workbookViewId="0">
      <pane ySplit="8" topLeftCell="A9" activePane="bottomLeft" state="frozen"/>
      <selection pane="bottomLeft" activeCell="B6" sqref="B6:C6"/>
    </sheetView>
  </sheetViews>
  <sheetFormatPr defaultRowHeight="15.75"/>
  <cols>
    <col min="1" max="1" width="0.42578125" style="2" customWidth="1"/>
    <col min="2" max="2" width="20.7109375" style="2" customWidth="1"/>
    <col min="3" max="3" width="12.7109375" style="2" customWidth="1"/>
    <col min="4" max="12" width="9.7109375" style="2" customWidth="1"/>
    <col min="13" max="13" width="9.140625" style="2" customWidth="1"/>
    <col min="14" max="14" width="1.5703125" style="23" customWidth="1"/>
    <col min="15" max="15" width="9.42578125" style="2" customWidth="1"/>
    <col min="16" max="16384" width="9.140625" style="2"/>
  </cols>
  <sheetData>
    <row r="1" spans="2:16" ht="9.75" customHeight="1"/>
    <row r="2" spans="2:16" ht="15.75" customHeight="1">
      <c r="B2" s="91" t="s">
        <v>10</v>
      </c>
      <c r="C2" s="92"/>
      <c r="D2" s="92"/>
      <c r="E2" s="92"/>
      <c r="F2" s="92"/>
      <c r="G2" s="92"/>
      <c r="H2" s="92"/>
      <c r="I2" s="93" t="str">
        <f>Anasayfa!B23&amp;"-"&amp;Anasayfa!C23</f>
        <v>1.10-Spor Bilimleri Fakültesi</v>
      </c>
      <c r="J2" s="93"/>
      <c r="K2" s="93"/>
      <c r="L2" s="93"/>
      <c r="M2" s="93"/>
      <c r="N2" s="93"/>
      <c r="O2" s="51"/>
    </row>
    <row r="3" spans="2:16" ht="15.75" customHeight="1">
      <c r="B3" s="96" t="s">
        <v>25</v>
      </c>
      <c r="C3" s="97"/>
      <c r="D3" s="97"/>
      <c r="E3" s="97"/>
      <c r="F3" s="97"/>
      <c r="G3" s="97"/>
      <c r="H3" s="97"/>
      <c r="I3" s="94"/>
      <c r="J3" s="94"/>
      <c r="K3" s="94"/>
      <c r="L3" s="94"/>
      <c r="M3" s="94"/>
      <c r="N3" s="94"/>
      <c r="O3" s="52"/>
      <c r="P3" s="5"/>
    </row>
    <row r="4" spans="2:16" ht="15.75" customHeight="1">
      <c r="B4" s="98" t="str">
        <f>Anasayfa!C3</f>
        <v>2019 AKADEMİK TEŞVİK ÖDENEĞİ BAŞVURU SONUÇLARI</v>
      </c>
      <c r="C4" s="99"/>
      <c r="D4" s="99"/>
      <c r="E4" s="99"/>
      <c r="F4" s="99"/>
      <c r="G4" s="99"/>
      <c r="H4" s="99"/>
      <c r="I4" s="95"/>
      <c r="J4" s="95"/>
      <c r="K4" s="95"/>
      <c r="L4" s="95"/>
      <c r="M4" s="95"/>
      <c r="N4" s="95"/>
      <c r="O4" s="53"/>
    </row>
    <row r="5" spans="2:16" ht="13.5" customHeight="1">
      <c r="B5" s="100" t="s">
        <v>122</v>
      </c>
      <c r="C5" s="101"/>
      <c r="D5" s="101"/>
      <c r="E5" s="101"/>
      <c r="F5" s="101"/>
      <c r="G5" s="101"/>
      <c r="H5" s="101"/>
      <c r="I5" s="101"/>
      <c r="J5" s="101"/>
      <c r="K5" s="101"/>
      <c r="L5" s="101"/>
      <c r="M5" s="101"/>
      <c r="N5" s="101"/>
      <c r="O5" s="102"/>
    </row>
    <row r="6" spans="2:16">
      <c r="B6" s="86" t="s">
        <v>123</v>
      </c>
      <c r="C6" s="87"/>
      <c r="D6" s="88" t="s">
        <v>32</v>
      </c>
      <c r="E6" s="89"/>
      <c r="F6" s="89"/>
      <c r="G6" s="89"/>
      <c r="H6" s="89"/>
      <c r="I6" s="89"/>
      <c r="J6" s="89"/>
      <c r="K6" s="89"/>
      <c r="L6" s="89"/>
      <c r="M6" s="90"/>
    </row>
    <row r="7" spans="2:16" s="20" customFormat="1" ht="15" customHeight="1">
      <c r="B7" s="54" t="s">
        <v>55</v>
      </c>
      <c r="C7" s="55" t="s">
        <v>48</v>
      </c>
      <c r="D7" s="56" t="s">
        <v>1</v>
      </c>
      <c r="E7" s="57" t="s">
        <v>2</v>
      </c>
      <c r="F7" s="58" t="s">
        <v>3</v>
      </c>
      <c r="G7" s="59" t="s">
        <v>4</v>
      </c>
      <c r="H7" s="58" t="s">
        <v>5</v>
      </c>
      <c r="I7" s="57" t="s">
        <v>6</v>
      </c>
      <c r="J7" s="58" t="s">
        <v>7</v>
      </c>
      <c r="K7" s="59" t="s">
        <v>8</v>
      </c>
      <c r="L7" s="58" t="s">
        <v>9</v>
      </c>
      <c r="M7" s="35" t="s">
        <v>0</v>
      </c>
      <c r="N7" s="23"/>
      <c r="O7" s="40"/>
    </row>
    <row r="8" spans="2:16" s="24" customFormat="1" ht="15" customHeight="1">
      <c r="B8" s="60" t="s">
        <v>51</v>
      </c>
      <c r="C8" s="61" t="s">
        <v>49</v>
      </c>
      <c r="D8" s="62" t="s">
        <v>45</v>
      </c>
      <c r="E8" s="63" t="s">
        <v>44</v>
      </c>
      <c r="F8" s="64" t="s">
        <v>46</v>
      </c>
      <c r="G8" s="65" t="s">
        <v>44</v>
      </c>
      <c r="H8" s="64" t="s">
        <v>44</v>
      </c>
      <c r="I8" s="63" t="s">
        <v>46</v>
      </c>
      <c r="J8" s="64" t="s">
        <v>46</v>
      </c>
      <c r="K8" s="65" t="s">
        <v>45</v>
      </c>
      <c r="L8" s="64" t="s">
        <v>45</v>
      </c>
      <c r="M8" s="34" t="s">
        <v>31</v>
      </c>
      <c r="N8" s="23"/>
      <c r="O8" s="41" t="s">
        <v>53</v>
      </c>
    </row>
    <row r="9" spans="2:16" s="30" customFormat="1" ht="3" customHeight="1">
      <c r="B9" s="25"/>
      <c r="C9" s="25"/>
      <c r="D9" s="26"/>
      <c r="E9" s="27"/>
      <c r="F9" s="27"/>
      <c r="G9" s="28"/>
      <c r="H9" s="27"/>
      <c r="I9" s="27"/>
      <c r="J9" s="27"/>
      <c r="K9" s="28"/>
      <c r="L9" s="27"/>
      <c r="M9" s="28"/>
      <c r="N9" s="29"/>
    </row>
    <row r="10" spans="2:16" s="31" customFormat="1" ht="15" customHeight="1">
      <c r="B10" s="47" t="s">
        <v>47</v>
      </c>
      <c r="C10" s="37" t="s">
        <v>30</v>
      </c>
      <c r="D10" s="48"/>
      <c r="E10" s="48"/>
      <c r="F10" s="48">
        <v>24.9</v>
      </c>
      <c r="G10" s="48"/>
      <c r="H10" s="48"/>
      <c r="I10" s="48"/>
      <c r="J10" s="48">
        <v>12.3</v>
      </c>
      <c r="K10" s="48"/>
      <c r="L10" s="48"/>
      <c r="M10" s="38">
        <f t="shared" ref="M10:M11" si="0">IF(SUM(D10:L10)=0,"",IF(SUM(D10:L10)&gt;100,100,SUM(D10:L10)))</f>
        <v>37.200000000000003</v>
      </c>
      <c r="N10" s="42"/>
      <c r="O10" s="44" t="str">
        <f>IF(SUM(D10:L10)&gt;100,"^","")</f>
        <v/>
      </c>
    </row>
    <row r="11" spans="2:16" s="31" customFormat="1" ht="15" customHeight="1">
      <c r="B11" s="49" t="s">
        <v>184</v>
      </c>
      <c r="C11" s="37" t="s">
        <v>50</v>
      </c>
      <c r="D11" s="48"/>
      <c r="E11" s="48"/>
      <c r="F11" s="48">
        <v>24.9</v>
      </c>
      <c r="G11" s="48"/>
      <c r="H11" s="48"/>
      <c r="I11" s="48"/>
      <c r="J11" s="48">
        <v>12.3</v>
      </c>
      <c r="K11" s="48"/>
      <c r="L11" s="48"/>
      <c r="M11" s="38">
        <f t="shared" si="0"/>
        <v>37.200000000000003</v>
      </c>
      <c r="N11" s="50" t="str">
        <f>IF(M10&lt;&gt;M11,".","")</f>
        <v/>
      </c>
      <c r="O11" s="43" t="str">
        <f>IF(SUM(D11:L11)&gt;100,"^","")</f>
        <v/>
      </c>
    </row>
    <row r="12" spans="2:16" s="31" customFormat="1" ht="15" customHeight="1">
      <c r="B12" s="81" t="s">
        <v>187</v>
      </c>
      <c r="C12" s="78" t="s">
        <v>26</v>
      </c>
      <c r="D12" s="79"/>
      <c r="E12" s="79"/>
      <c r="F12" s="79">
        <v>24.9</v>
      </c>
      <c r="G12" s="79"/>
      <c r="H12" s="79"/>
      <c r="I12" s="79"/>
      <c r="J12" s="79">
        <v>12.3</v>
      </c>
      <c r="K12" s="79"/>
      <c r="L12" s="79"/>
      <c r="M12" s="80">
        <f>IF(SUM(D12:L12)=0,"",IF(SUM(D12:L12)&gt;100,100,SUM(D12:L12)))</f>
        <v>37.200000000000003</v>
      </c>
      <c r="N12" s="32" t="str">
        <f>IF(AND(M12&lt;&gt;"",OR(M10&lt;&gt;M11,M11&lt;&gt;M12)),"*","")</f>
        <v/>
      </c>
      <c r="O12" s="45" t="str">
        <f>IF(SUM(D12:L12)=0,"",IF(SUM(D12:L12)&gt;100,"^",IF(SUM(D12:L12)&lt;30,"Ödeme Yok!","")))</f>
        <v/>
      </c>
    </row>
    <row r="13" spans="2:16" ht="3" customHeight="1">
      <c r="B13" s="33"/>
      <c r="C13" s="39"/>
      <c r="D13" s="39"/>
      <c r="E13" s="39"/>
      <c r="F13" s="39"/>
      <c r="G13" s="39"/>
      <c r="H13" s="39"/>
      <c r="I13" s="39"/>
      <c r="J13" s="39"/>
      <c r="K13" s="39"/>
      <c r="L13" s="39"/>
      <c r="M13" s="39"/>
      <c r="N13" s="42"/>
    </row>
    <row r="14" spans="2:16" s="31" customFormat="1" ht="15" customHeight="1">
      <c r="B14" s="47" t="s">
        <v>47</v>
      </c>
      <c r="C14" s="37" t="s">
        <v>30</v>
      </c>
      <c r="D14" s="48"/>
      <c r="E14" s="48"/>
      <c r="F14" s="48">
        <v>30</v>
      </c>
      <c r="G14" s="48"/>
      <c r="H14" s="48"/>
      <c r="I14" s="48"/>
      <c r="J14" s="48">
        <v>1.8</v>
      </c>
      <c r="K14" s="48">
        <v>5.7</v>
      </c>
      <c r="L14" s="48"/>
      <c r="M14" s="38">
        <f t="shared" ref="M14:M15" si="1">IF(SUM(D14:L14)=0,"",IF(SUM(D14:L14)&gt;100,100,SUM(D14:L14)))</f>
        <v>37.5</v>
      </c>
      <c r="N14" s="42"/>
      <c r="O14" s="44" t="str">
        <f>IF(SUM(D14:L14)&gt;100,"^","")</f>
        <v/>
      </c>
    </row>
    <row r="15" spans="2:16" s="31" customFormat="1" ht="15" customHeight="1">
      <c r="B15" s="49" t="s">
        <v>185</v>
      </c>
      <c r="C15" s="37" t="s">
        <v>50</v>
      </c>
      <c r="D15" s="48"/>
      <c r="E15" s="48"/>
      <c r="F15" s="48">
        <v>30</v>
      </c>
      <c r="G15" s="48"/>
      <c r="H15" s="48"/>
      <c r="I15" s="48"/>
      <c r="J15" s="48">
        <v>1.8</v>
      </c>
      <c r="K15" s="48">
        <v>5.7</v>
      </c>
      <c r="L15" s="48"/>
      <c r="M15" s="38">
        <f t="shared" si="1"/>
        <v>37.5</v>
      </c>
      <c r="N15" s="50" t="str">
        <f>IF(M14&lt;&gt;M15,".","")</f>
        <v/>
      </c>
      <c r="O15" s="43" t="str">
        <f>IF(SUM(D15:L15)&gt;100,"^","")</f>
        <v/>
      </c>
    </row>
    <row r="16" spans="2:16" s="31" customFormat="1" ht="15" customHeight="1">
      <c r="B16" s="81" t="s">
        <v>187</v>
      </c>
      <c r="C16" s="78" t="s">
        <v>26</v>
      </c>
      <c r="D16" s="79"/>
      <c r="E16" s="79"/>
      <c r="F16" s="79">
        <v>28.2</v>
      </c>
      <c r="G16" s="79"/>
      <c r="H16" s="79"/>
      <c r="I16" s="79"/>
      <c r="J16" s="79">
        <v>1.8</v>
      </c>
      <c r="K16" s="79">
        <v>0</v>
      </c>
      <c r="L16" s="79"/>
      <c r="M16" s="80">
        <f>IF(SUM(D16:L16)=0,"",IF(SUM(D16:L16)&gt;100,100,SUM(D16:L16)))</f>
        <v>30</v>
      </c>
      <c r="N16" s="32" t="str">
        <f>IF(AND(M16&lt;&gt;"",OR(M14&lt;&gt;M15,M15&lt;&gt;M16)),"*","")</f>
        <v>*</v>
      </c>
      <c r="O16" s="45" t="str">
        <f>IF(SUM(D16:L16)=0,"",IF(SUM(D16:L16)&gt;100,"^",IF(SUM(D16:L16)&lt;30,"Ödeme Yok!","")))</f>
        <v/>
      </c>
    </row>
    <row r="17" spans="2:15" ht="3" customHeight="1">
      <c r="B17" s="33"/>
      <c r="C17" s="39"/>
      <c r="D17" s="39"/>
      <c r="E17" s="39"/>
      <c r="F17" s="39"/>
      <c r="G17" s="39"/>
      <c r="H17" s="39"/>
      <c r="I17" s="39"/>
      <c r="J17" s="39"/>
      <c r="K17" s="39"/>
      <c r="L17" s="39"/>
      <c r="M17" s="39"/>
      <c r="N17" s="42"/>
    </row>
    <row r="18" spans="2:15" s="31" customFormat="1" ht="15" customHeight="1">
      <c r="B18" s="47" t="s">
        <v>47</v>
      </c>
      <c r="C18" s="37" t="s">
        <v>30</v>
      </c>
      <c r="D18" s="48"/>
      <c r="E18" s="48"/>
      <c r="F18" s="48">
        <v>30</v>
      </c>
      <c r="G18" s="48"/>
      <c r="H18" s="48"/>
      <c r="I18" s="48"/>
      <c r="J18" s="48">
        <v>11.4</v>
      </c>
      <c r="K18" s="48"/>
      <c r="L18" s="48"/>
      <c r="M18" s="38">
        <f t="shared" ref="M18:M19" si="2">IF(SUM(D18:L18)=0,"",IF(SUM(D18:L18)&gt;100,100,SUM(D18:L18)))</f>
        <v>41.4</v>
      </c>
      <c r="N18" s="42"/>
      <c r="O18" s="44" t="str">
        <f>IF(SUM(D18:L18)&gt;100,"^","")</f>
        <v/>
      </c>
    </row>
    <row r="19" spans="2:15" s="31" customFormat="1" ht="15" customHeight="1">
      <c r="B19" s="49" t="s">
        <v>186</v>
      </c>
      <c r="C19" s="37" t="s">
        <v>50</v>
      </c>
      <c r="D19" s="48"/>
      <c r="E19" s="48"/>
      <c r="F19" s="48">
        <v>30</v>
      </c>
      <c r="G19" s="48"/>
      <c r="H19" s="48"/>
      <c r="I19" s="48"/>
      <c r="J19" s="48">
        <v>11.4</v>
      </c>
      <c r="K19" s="48"/>
      <c r="L19" s="48"/>
      <c r="M19" s="38">
        <f t="shared" si="2"/>
        <v>41.4</v>
      </c>
      <c r="N19" s="50" t="str">
        <f>IF(M18&lt;&gt;M19,".","")</f>
        <v/>
      </c>
      <c r="O19" s="43" t="str">
        <f>IF(SUM(D19:L19)&gt;100,"^","")</f>
        <v/>
      </c>
    </row>
    <row r="20" spans="2:15" s="31" customFormat="1" ht="15" customHeight="1">
      <c r="B20" s="81" t="s">
        <v>187</v>
      </c>
      <c r="C20" s="78" t="s">
        <v>26</v>
      </c>
      <c r="D20" s="79"/>
      <c r="E20" s="79"/>
      <c r="F20" s="79">
        <v>0</v>
      </c>
      <c r="G20" s="79"/>
      <c r="H20" s="79"/>
      <c r="I20" s="79"/>
      <c r="J20" s="79">
        <v>11.4</v>
      </c>
      <c r="K20" s="79"/>
      <c r="L20" s="79"/>
      <c r="M20" s="80">
        <f>IF(SUM(D20:L20)=0,"",IF(SUM(D20:L20)&gt;100,100,SUM(D20:L20)))</f>
        <v>11.4</v>
      </c>
      <c r="N20" s="32" t="str">
        <f>IF(AND(M20&lt;&gt;"",OR(M18&lt;&gt;M19,M19&lt;&gt;M20)),"*","")</f>
        <v>*</v>
      </c>
      <c r="O20" s="45" t="str">
        <f>IF(SUM(D20:L20)=0,"",IF(SUM(D20:L20)&gt;100,"^",IF(SUM(D20:L20)&lt;30,"Ödeme Yok!","")))</f>
        <v>Ödeme Yok!</v>
      </c>
    </row>
    <row r="21" spans="2:15" ht="3" customHeight="1">
      <c r="B21" s="33"/>
      <c r="C21" s="39"/>
      <c r="D21" s="39"/>
      <c r="E21" s="39"/>
      <c r="F21" s="39"/>
      <c r="G21" s="39"/>
      <c r="H21" s="39"/>
      <c r="I21" s="39"/>
      <c r="J21" s="39"/>
      <c r="K21" s="39"/>
      <c r="L21" s="39"/>
      <c r="M21" s="39"/>
      <c r="N21" s="42"/>
    </row>
  </sheetData>
  <sheetProtection password="C7B9" sheet="1" objects="1" scenarios="1"/>
  <mergeCells count="7">
    <mergeCell ref="B6:C6"/>
    <mergeCell ref="D6:M6"/>
    <mergeCell ref="B2:H2"/>
    <mergeCell ref="I2:N4"/>
    <mergeCell ref="B3:H3"/>
    <mergeCell ref="B4:H4"/>
    <mergeCell ref="B5:O5"/>
  </mergeCells>
  <dataValidations count="4">
    <dataValidation type="decimal" allowBlank="1" showInputMessage="1" showErrorMessage="1" errorTitle="UYARI" error="Bu alan için 0-30 arası bir puan girebilirsiniz ve ondalık kısmı virgül ile ayrılmalıdır !" sqref="F10:F12 I18:J20 F18:F20 I14:J16 F14:F16 I10:J12">
      <formula1>0</formula1>
      <formula2>30</formula2>
    </dataValidation>
    <dataValidation type="decimal" allowBlank="1" showInputMessage="1" showErrorMessage="1" errorTitle="UYARI" error="Bu alan için 0-15 arası bir puan girebilirsiniz ve ondalık kısmı virgül ile ayrılmalıdır !" sqref="G10:H12 E18:E20 G18:H20 E14:E16 G14:H16 E10:E12">
      <formula1>0</formula1>
      <formula2>15</formula2>
    </dataValidation>
    <dataValidation type="decimal" allowBlank="1" showInputMessage="1" showErrorMessage="1" errorTitle="UYARI" error="Bu alan için 0-20 arası bir puan girebilirsiniz ve ondalık kısmı virgül ile ayrılmalıdır !" sqref="K10:L12 D18:D20 K18:L20 D14:D16 K14:L16 D10:D12">
      <formula1>0</formula1>
      <formula2>20</formula2>
    </dataValidation>
    <dataValidation type="list" allowBlank="1" showInputMessage="1" showErrorMessage="1" promptTitle="unvan" sqref="B10 B18 B14">
      <formula1>unvan!$A$2:$A$7</formula1>
    </dataValidation>
  </dataValidations>
  <pageMargins left="0.39370078740157483" right="0" top="0.39370078740157483" bottom="0.39370078740157483" header="0.31496062992125984" footer="0.31496062992125984"/>
  <pageSetup paperSize="9" orientation="landscape" r:id="rId1"/>
  <drawing r:id="rId2"/>
</worksheet>
</file>

<file path=xl/worksheets/sheet11.xml><?xml version="1.0" encoding="utf-8"?>
<worksheet xmlns="http://schemas.openxmlformats.org/spreadsheetml/2006/main" xmlns:r="http://schemas.openxmlformats.org/officeDocument/2006/relationships">
  <dimension ref="B1:P84"/>
  <sheetViews>
    <sheetView showGridLines="0" showRuler="0" zoomScaleNormal="100" workbookViewId="0">
      <pane ySplit="8" topLeftCell="A9" activePane="bottomLeft" state="frozen"/>
      <selection pane="bottomLeft" activeCell="B6" sqref="B6:C6"/>
    </sheetView>
  </sheetViews>
  <sheetFormatPr defaultRowHeight="15.75"/>
  <cols>
    <col min="1" max="1" width="0.42578125" style="2" customWidth="1"/>
    <col min="2" max="2" width="20.7109375" style="2" customWidth="1"/>
    <col min="3" max="3" width="12.7109375" style="2" customWidth="1"/>
    <col min="4" max="12" width="9.7109375" style="2" customWidth="1"/>
    <col min="13" max="13" width="9.140625" style="2" customWidth="1"/>
    <col min="14" max="14" width="1.5703125" style="23" customWidth="1"/>
    <col min="15" max="15" width="9.42578125" style="2" customWidth="1"/>
    <col min="16" max="16384" width="9.140625" style="2"/>
  </cols>
  <sheetData>
    <row r="1" spans="2:16" ht="9.75" customHeight="1"/>
    <row r="2" spans="2:16" ht="15.75" customHeight="1">
      <c r="B2" s="91" t="s">
        <v>10</v>
      </c>
      <c r="C2" s="92"/>
      <c r="D2" s="92"/>
      <c r="E2" s="92"/>
      <c r="F2" s="92"/>
      <c r="G2" s="92"/>
      <c r="H2" s="92"/>
      <c r="I2" s="93" t="str">
        <f>Anasayfa!B24&amp;"-"&amp;Anasayfa!C24</f>
        <v>1.11-Tıp Fakültesi</v>
      </c>
      <c r="J2" s="93"/>
      <c r="K2" s="93"/>
      <c r="L2" s="93"/>
      <c r="M2" s="93"/>
      <c r="N2" s="93"/>
      <c r="O2" s="51"/>
    </row>
    <row r="3" spans="2:16" ht="15.75" customHeight="1">
      <c r="B3" s="96" t="s">
        <v>25</v>
      </c>
      <c r="C3" s="97"/>
      <c r="D3" s="97"/>
      <c r="E3" s="97"/>
      <c r="F3" s="97"/>
      <c r="G3" s="97"/>
      <c r="H3" s="97"/>
      <c r="I3" s="94"/>
      <c r="J3" s="94"/>
      <c r="K3" s="94"/>
      <c r="L3" s="94"/>
      <c r="M3" s="94"/>
      <c r="N3" s="94"/>
      <c r="O3" s="52"/>
      <c r="P3" s="5"/>
    </row>
    <row r="4" spans="2:16" ht="15.75" customHeight="1">
      <c r="B4" s="98" t="str">
        <f>Anasayfa!C3</f>
        <v>2019 AKADEMİK TEŞVİK ÖDENEĞİ BAŞVURU SONUÇLARI</v>
      </c>
      <c r="C4" s="99"/>
      <c r="D4" s="99"/>
      <c r="E4" s="99"/>
      <c r="F4" s="99"/>
      <c r="G4" s="99"/>
      <c r="H4" s="99"/>
      <c r="I4" s="95"/>
      <c r="J4" s="95"/>
      <c r="K4" s="95"/>
      <c r="L4" s="95"/>
      <c r="M4" s="95"/>
      <c r="N4" s="95"/>
      <c r="O4" s="53"/>
    </row>
    <row r="5" spans="2:16" ht="13.5" customHeight="1">
      <c r="B5" s="100" t="s">
        <v>122</v>
      </c>
      <c r="C5" s="101"/>
      <c r="D5" s="101"/>
      <c r="E5" s="101"/>
      <c r="F5" s="101"/>
      <c r="G5" s="101"/>
      <c r="H5" s="101"/>
      <c r="I5" s="101"/>
      <c r="J5" s="101"/>
      <c r="K5" s="101"/>
      <c r="L5" s="101"/>
      <c r="M5" s="101"/>
      <c r="N5" s="101"/>
      <c r="O5" s="102"/>
    </row>
    <row r="6" spans="2:16">
      <c r="B6" s="86" t="s">
        <v>123</v>
      </c>
      <c r="C6" s="87"/>
      <c r="D6" s="88" t="s">
        <v>32</v>
      </c>
      <c r="E6" s="89"/>
      <c r="F6" s="89"/>
      <c r="G6" s="89"/>
      <c r="H6" s="89"/>
      <c r="I6" s="89"/>
      <c r="J6" s="89"/>
      <c r="K6" s="89"/>
      <c r="L6" s="89"/>
      <c r="M6" s="90"/>
    </row>
    <row r="7" spans="2:16" s="20" customFormat="1" ht="15" customHeight="1">
      <c r="B7" s="54" t="s">
        <v>55</v>
      </c>
      <c r="C7" s="55" t="s">
        <v>48</v>
      </c>
      <c r="D7" s="56" t="s">
        <v>1</v>
      </c>
      <c r="E7" s="57" t="s">
        <v>2</v>
      </c>
      <c r="F7" s="58" t="s">
        <v>3</v>
      </c>
      <c r="G7" s="59" t="s">
        <v>4</v>
      </c>
      <c r="H7" s="58" t="s">
        <v>5</v>
      </c>
      <c r="I7" s="57" t="s">
        <v>6</v>
      </c>
      <c r="J7" s="58" t="s">
        <v>7</v>
      </c>
      <c r="K7" s="59" t="s">
        <v>8</v>
      </c>
      <c r="L7" s="58" t="s">
        <v>9</v>
      </c>
      <c r="M7" s="35" t="s">
        <v>0</v>
      </c>
      <c r="N7" s="23"/>
      <c r="O7" s="40"/>
    </row>
    <row r="8" spans="2:16" s="24" customFormat="1" ht="15" customHeight="1">
      <c r="B8" s="60" t="s">
        <v>51</v>
      </c>
      <c r="C8" s="61" t="s">
        <v>49</v>
      </c>
      <c r="D8" s="62" t="s">
        <v>45</v>
      </c>
      <c r="E8" s="63" t="s">
        <v>44</v>
      </c>
      <c r="F8" s="64" t="s">
        <v>46</v>
      </c>
      <c r="G8" s="65" t="s">
        <v>44</v>
      </c>
      <c r="H8" s="64" t="s">
        <v>44</v>
      </c>
      <c r="I8" s="63" t="s">
        <v>46</v>
      </c>
      <c r="J8" s="64" t="s">
        <v>46</v>
      </c>
      <c r="K8" s="65" t="s">
        <v>45</v>
      </c>
      <c r="L8" s="64" t="s">
        <v>45</v>
      </c>
      <c r="M8" s="34" t="s">
        <v>31</v>
      </c>
      <c r="N8" s="23"/>
      <c r="O8" s="41" t="s">
        <v>53</v>
      </c>
    </row>
    <row r="9" spans="2:16" s="30" customFormat="1" ht="3" customHeight="1">
      <c r="B9" s="25"/>
      <c r="C9" s="25"/>
      <c r="D9" s="26"/>
      <c r="E9" s="27"/>
      <c r="F9" s="27"/>
      <c r="G9" s="28"/>
      <c r="H9" s="27"/>
      <c r="I9" s="27"/>
      <c r="J9" s="27"/>
      <c r="K9" s="28"/>
      <c r="L9" s="27"/>
      <c r="M9" s="28"/>
      <c r="N9" s="29"/>
    </row>
    <row r="10" spans="2:16" s="31" customFormat="1" ht="15" customHeight="1">
      <c r="B10" s="47" t="s">
        <v>127</v>
      </c>
      <c r="C10" s="37" t="s">
        <v>30</v>
      </c>
      <c r="D10" s="48"/>
      <c r="E10" s="48"/>
      <c r="F10" s="48">
        <v>6.3449999999999998</v>
      </c>
      <c r="G10" s="48"/>
      <c r="H10" s="48"/>
      <c r="I10" s="48"/>
      <c r="J10" s="48">
        <v>30</v>
      </c>
      <c r="K10" s="48"/>
      <c r="L10" s="48"/>
      <c r="M10" s="38">
        <f t="shared" ref="M10:M11" si="0">IF(SUM(D10:L10)=0,"",IF(SUM(D10:L10)&gt;100,100,SUM(D10:L10)))</f>
        <v>36.344999999999999</v>
      </c>
      <c r="N10" s="42"/>
      <c r="O10" s="44" t="str">
        <f>IF(SUM(D10:L10)&gt;100,"^","")</f>
        <v/>
      </c>
    </row>
    <row r="11" spans="2:16" s="31" customFormat="1" ht="15" customHeight="1">
      <c r="B11" s="49" t="s">
        <v>282</v>
      </c>
      <c r="C11" s="37" t="s">
        <v>50</v>
      </c>
      <c r="D11" s="48"/>
      <c r="E11" s="48"/>
      <c r="F11" s="48">
        <v>6.3449999999999998</v>
      </c>
      <c r="G11" s="48"/>
      <c r="H11" s="48"/>
      <c r="I11" s="48"/>
      <c r="J11" s="48">
        <v>30</v>
      </c>
      <c r="K11" s="48"/>
      <c r="L11" s="48"/>
      <c r="M11" s="38">
        <f t="shared" si="0"/>
        <v>36.344999999999999</v>
      </c>
      <c r="N11" s="50" t="str">
        <f>IF(M10&lt;&gt;M11,".","")</f>
        <v/>
      </c>
      <c r="O11" s="43" t="str">
        <f>IF(SUM(D11:L11)&gt;100,"^","")</f>
        <v/>
      </c>
    </row>
    <row r="12" spans="2:16" s="31" customFormat="1" ht="15" customHeight="1">
      <c r="B12" s="81" t="s">
        <v>283</v>
      </c>
      <c r="C12" s="78" t="s">
        <v>26</v>
      </c>
      <c r="D12" s="79"/>
      <c r="E12" s="79"/>
      <c r="F12" s="79">
        <v>6.3449999999999998</v>
      </c>
      <c r="G12" s="79"/>
      <c r="H12" s="79"/>
      <c r="I12" s="79"/>
      <c r="J12" s="79">
        <v>30</v>
      </c>
      <c r="K12" s="79"/>
      <c r="L12" s="79"/>
      <c r="M12" s="80">
        <f>IF(SUM(D12:L12)=0,"",IF(SUM(D12:L12)&gt;100,100,SUM(D12:L12)))</f>
        <v>36.344999999999999</v>
      </c>
      <c r="N12" s="32" t="str">
        <f>IF(AND(M12&lt;&gt;"",OR(M10&lt;&gt;M11,M11&lt;&gt;M12)),"*","")</f>
        <v/>
      </c>
      <c r="O12" s="45" t="str">
        <f>IF(SUM(D12:L12)=0,"",IF(SUM(D12:L12)&gt;100,"^",IF(SUM(D12:L12)&lt;30,"Ödeme Yok!","")))</f>
        <v/>
      </c>
    </row>
    <row r="13" spans="2:16" ht="3" customHeight="1">
      <c r="B13" s="33"/>
      <c r="C13" s="39"/>
      <c r="D13" s="39"/>
      <c r="E13" s="39"/>
      <c r="F13" s="39"/>
      <c r="G13" s="39"/>
      <c r="H13" s="39"/>
      <c r="I13" s="39"/>
      <c r="J13" s="39"/>
      <c r="K13" s="39"/>
      <c r="L13" s="39"/>
      <c r="M13" s="39"/>
      <c r="N13" s="42"/>
    </row>
    <row r="14" spans="2:16" s="31" customFormat="1" ht="15" customHeight="1">
      <c r="B14" s="47" t="s">
        <v>127</v>
      </c>
      <c r="C14" s="37" t="s">
        <v>30</v>
      </c>
      <c r="D14" s="48"/>
      <c r="E14" s="48"/>
      <c r="F14" s="48">
        <v>16.321999999999999</v>
      </c>
      <c r="G14" s="48"/>
      <c r="H14" s="48"/>
      <c r="I14" s="48"/>
      <c r="J14" s="48">
        <v>30</v>
      </c>
      <c r="K14" s="48"/>
      <c r="L14" s="48"/>
      <c r="M14" s="38">
        <f t="shared" ref="M14:M15" si="1">IF(SUM(D14:L14)=0,"",IF(SUM(D14:L14)&gt;100,100,SUM(D14:L14)))</f>
        <v>46.322000000000003</v>
      </c>
      <c r="N14" s="42"/>
      <c r="O14" s="44" t="str">
        <f>IF(SUM(D14:L14)&gt;100,"^","")</f>
        <v/>
      </c>
    </row>
    <row r="15" spans="2:16" s="31" customFormat="1" ht="15" customHeight="1">
      <c r="B15" s="49" t="s">
        <v>284</v>
      </c>
      <c r="C15" s="37" t="s">
        <v>50</v>
      </c>
      <c r="D15" s="48"/>
      <c r="E15" s="48"/>
      <c r="F15" s="48">
        <v>16.321999999999999</v>
      </c>
      <c r="G15" s="48"/>
      <c r="H15" s="48"/>
      <c r="I15" s="48"/>
      <c r="J15" s="48">
        <v>30</v>
      </c>
      <c r="K15" s="48"/>
      <c r="L15" s="48"/>
      <c r="M15" s="38">
        <f t="shared" si="1"/>
        <v>46.322000000000003</v>
      </c>
      <c r="N15" s="50" t="str">
        <f>IF(M14&lt;&gt;M15,".","")</f>
        <v/>
      </c>
      <c r="O15" s="43" t="str">
        <f>IF(SUM(D15:L15)&gt;100,"^","")</f>
        <v/>
      </c>
    </row>
    <row r="16" spans="2:16" s="31" customFormat="1" ht="15" customHeight="1">
      <c r="B16" s="81" t="s">
        <v>283</v>
      </c>
      <c r="C16" s="78" t="s">
        <v>26</v>
      </c>
      <c r="D16" s="79"/>
      <c r="E16" s="79"/>
      <c r="F16" s="79">
        <v>16.321999999999999</v>
      </c>
      <c r="G16" s="79"/>
      <c r="H16" s="79"/>
      <c r="I16" s="79"/>
      <c r="J16" s="79">
        <v>0</v>
      </c>
      <c r="K16" s="79"/>
      <c r="L16" s="79"/>
      <c r="M16" s="80">
        <f>IF(SUM(D16:L16)=0,"",IF(SUM(D16:L16)&gt;100,100,SUM(D16:L16)))</f>
        <v>16.321999999999999</v>
      </c>
      <c r="N16" s="32" t="str">
        <f>IF(AND(M16&lt;&gt;"",OR(M14&lt;&gt;M15,M15&lt;&gt;M16)),"*","")</f>
        <v>*</v>
      </c>
      <c r="O16" s="45" t="str">
        <f>IF(SUM(D16:L16)=0,"",IF(SUM(D16:L16)&gt;100,"^",IF(SUM(D16:L16)&lt;30,"Ödeme Yok!","")))</f>
        <v>Ödeme Yok!</v>
      </c>
    </row>
    <row r="17" spans="2:15" ht="3" customHeight="1">
      <c r="B17" s="33"/>
      <c r="C17" s="39"/>
      <c r="D17" s="39"/>
      <c r="E17" s="39"/>
      <c r="F17" s="39"/>
      <c r="G17" s="39"/>
      <c r="H17" s="39"/>
      <c r="I17" s="39"/>
      <c r="J17" s="39"/>
      <c r="K17" s="39"/>
      <c r="L17" s="39"/>
      <c r="M17" s="39"/>
      <c r="N17" s="42"/>
    </row>
    <row r="18" spans="2:15" s="31" customFormat="1" ht="15" customHeight="1">
      <c r="B18" s="47" t="s">
        <v>127</v>
      </c>
      <c r="C18" s="37" t="s">
        <v>30</v>
      </c>
      <c r="D18" s="48"/>
      <c r="E18" s="48"/>
      <c r="F18" s="48">
        <v>17.324999999999999</v>
      </c>
      <c r="G18" s="48"/>
      <c r="H18" s="48"/>
      <c r="I18" s="48"/>
      <c r="J18" s="48">
        <v>15.45</v>
      </c>
      <c r="K18" s="48">
        <v>3.4830000000000001</v>
      </c>
      <c r="L18" s="48"/>
      <c r="M18" s="38">
        <f t="shared" ref="M18:M19" si="2">IF(SUM(D18:L18)=0,"",IF(SUM(D18:L18)&gt;100,100,SUM(D18:L18)))</f>
        <v>36.257999999999996</v>
      </c>
      <c r="N18" s="42"/>
      <c r="O18" s="44" t="str">
        <f>IF(SUM(D18:L18)&gt;100,"^","")</f>
        <v/>
      </c>
    </row>
    <row r="19" spans="2:15" s="31" customFormat="1" ht="15" customHeight="1">
      <c r="B19" s="49" t="s">
        <v>285</v>
      </c>
      <c r="C19" s="37" t="s">
        <v>50</v>
      </c>
      <c r="D19" s="48"/>
      <c r="E19" s="48"/>
      <c r="F19" s="48">
        <v>17.324999999999999</v>
      </c>
      <c r="G19" s="48"/>
      <c r="H19" s="48"/>
      <c r="I19" s="48"/>
      <c r="J19" s="48">
        <v>13.35</v>
      </c>
      <c r="K19" s="48">
        <v>0</v>
      </c>
      <c r="L19" s="48"/>
      <c r="M19" s="38">
        <f t="shared" si="2"/>
        <v>30.674999999999997</v>
      </c>
      <c r="N19" s="50" t="str">
        <f>IF(M18&lt;&gt;M19,".","")</f>
        <v>.</v>
      </c>
      <c r="O19" s="43" t="str">
        <f>IF(SUM(D19:L19)&gt;100,"^","")</f>
        <v/>
      </c>
    </row>
    <row r="20" spans="2:15" s="31" customFormat="1" ht="15" customHeight="1">
      <c r="B20" s="81" t="s">
        <v>283</v>
      </c>
      <c r="C20" s="78" t="s">
        <v>26</v>
      </c>
      <c r="D20" s="79"/>
      <c r="E20" s="79"/>
      <c r="F20" s="79">
        <v>17.324999999999999</v>
      </c>
      <c r="G20" s="79"/>
      <c r="H20" s="79"/>
      <c r="I20" s="79"/>
      <c r="J20" s="79">
        <v>9.15</v>
      </c>
      <c r="K20" s="79">
        <v>0</v>
      </c>
      <c r="L20" s="79"/>
      <c r="M20" s="80">
        <f>IF(SUM(D20:L20)=0,"",IF(SUM(D20:L20)&gt;100,100,SUM(D20:L20)))</f>
        <v>26.475000000000001</v>
      </c>
      <c r="N20" s="32" t="str">
        <f>IF(AND(M20&lt;&gt;"",OR(M18&lt;&gt;M19,M19&lt;&gt;M20)),"*","")</f>
        <v>*</v>
      </c>
      <c r="O20" s="45" t="str">
        <f>IF(SUM(D20:L20)=0,"",IF(SUM(D20:L20)&gt;100,"^",IF(SUM(D20:L20)&lt;30,"Ödeme Yok!","")))</f>
        <v>Ödeme Yok!</v>
      </c>
    </row>
    <row r="21" spans="2:15" ht="3" customHeight="1">
      <c r="B21" s="33"/>
      <c r="C21" s="39"/>
      <c r="D21" s="39"/>
      <c r="E21" s="39"/>
      <c r="F21" s="39"/>
      <c r="G21" s="39"/>
      <c r="H21" s="39"/>
      <c r="I21" s="39"/>
      <c r="J21" s="39"/>
      <c r="K21" s="39"/>
      <c r="L21" s="39"/>
      <c r="M21" s="39"/>
      <c r="N21" s="42"/>
    </row>
    <row r="22" spans="2:15" s="31" customFormat="1" ht="15" customHeight="1">
      <c r="B22" s="47" t="s">
        <v>128</v>
      </c>
      <c r="C22" s="37" t="s">
        <v>30</v>
      </c>
      <c r="D22" s="48"/>
      <c r="E22" s="48"/>
      <c r="F22" s="48">
        <v>3.2930000000000001</v>
      </c>
      <c r="G22" s="48"/>
      <c r="H22" s="48"/>
      <c r="I22" s="48"/>
      <c r="J22" s="48">
        <v>30</v>
      </c>
      <c r="K22" s="48"/>
      <c r="L22" s="48"/>
      <c r="M22" s="38">
        <f t="shared" ref="M22:M23" si="3">IF(SUM(D22:L22)=0,"",IF(SUM(D22:L22)&gt;100,100,SUM(D22:L22)))</f>
        <v>33.292999999999999</v>
      </c>
      <c r="N22" s="42"/>
      <c r="O22" s="44" t="str">
        <f>IF(SUM(D22:L22)&gt;100,"^","")</f>
        <v/>
      </c>
    </row>
    <row r="23" spans="2:15" s="31" customFormat="1" ht="15" customHeight="1">
      <c r="B23" s="49" t="s">
        <v>286</v>
      </c>
      <c r="C23" s="37" t="s">
        <v>50</v>
      </c>
      <c r="D23" s="48"/>
      <c r="E23" s="48"/>
      <c r="F23" s="48">
        <v>2.3929999999999998</v>
      </c>
      <c r="G23" s="48"/>
      <c r="H23" s="48"/>
      <c r="I23" s="48"/>
      <c r="J23" s="48">
        <v>30</v>
      </c>
      <c r="K23" s="48"/>
      <c r="L23" s="48"/>
      <c r="M23" s="38">
        <f t="shared" si="3"/>
        <v>32.393000000000001</v>
      </c>
      <c r="N23" s="50" t="str">
        <f>IF(M22&lt;&gt;M23,".","")</f>
        <v>.</v>
      </c>
      <c r="O23" s="43" t="str">
        <f>IF(SUM(D23:L23)&gt;100,"^","")</f>
        <v/>
      </c>
    </row>
    <row r="24" spans="2:15" s="31" customFormat="1" ht="15" customHeight="1">
      <c r="B24" s="81" t="s">
        <v>283</v>
      </c>
      <c r="C24" s="78" t="s">
        <v>26</v>
      </c>
      <c r="D24" s="79"/>
      <c r="E24" s="79"/>
      <c r="F24" s="79">
        <v>2.3929999999999998</v>
      </c>
      <c r="G24" s="79"/>
      <c r="H24" s="79"/>
      <c r="I24" s="79"/>
      <c r="J24" s="79">
        <v>30</v>
      </c>
      <c r="K24" s="79"/>
      <c r="L24" s="79"/>
      <c r="M24" s="80">
        <f>IF(SUM(D24:L24)=0,"",IF(SUM(D24:L24)&gt;100,100,SUM(D24:L24)))</f>
        <v>32.393000000000001</v>
      </c>
      <c r="N24" s="32" t="str">
        <f>IF(AND(M24&lt;&gt;"",OR(M22&lt;&gt;M23,M23&lt;&gt;M24)),"*","")</f>
        <v>*</v>
      </c>
      <c r="O24" s="45" t="str">
        <f>IF(SUM(D24:L24)=0,"",IF(SUM(D24:L24)&gt;100,"^",IF(SUM(D24:L24)&lt;30,"Ödeme Yok!","")))</f>
        <v/>
      </c>
    </row>
    <row r="25" spans="2:15" ht="3" customHeight="1">
      <c r="B25" s="33"/>
      <c r="C25" s="39"/>
      <c r="D25" s="39"/>
      <c r="E25" s="39"/>
      <c r="F25" s="39"/>
      <c r="G25" s="39"/>
      <c r="H25" s="39"/>
      <c r="I25" s="39"/>
      <c r="J25" s="39"/>
      <c r="K25" s="39"/>
      <c r="L25" s="39"/>
      <c r="M25" s="39"/>
      <c r="N25" s="42"/>
    </row>
    <row r="26" spans="2:15" s="31" customFormat="1" ht="15" customHeight="1">
      <c r="B26" s="47" t="s">
        <v>128</v>
      </c>
      <c r="C26" s="37" t="s">
        <v>30</v>
      </c>
      <c r="D26" s="48"/>
      <c r="E26" s="48"/>
      <c r="F26" s="48">
        <v>20.588000000000001</v>
      </c>
      <c r="G26" s="48"/>
      <c r="H26" s="48"/>
      <c r="I26" s="48"/>
      <c r="J26" s="48">
        <v>24.3</v>
      </c>
      <c r="K26" s="48">
        <v>1.6830000000000001</v>
      </c>
      <c r="L26" s="48"/>
      <c r="M26" s="38">
        <f t="shared" ref="M26:M27" si="4">IF(SUM(D26:L26)=0,"",IF(SUM(D26:L26)&gt;100,100,SUM(D26:L26)))</f>
        <v>46.571000000000005</v>
      </c>
      <c r="N26" s="42"/>
      <c r="O26" s="44" t="str">
        <f>IF(SUM(D26:L26)&gt;100,"^","")</f>
        <v/>
      </c>
    </row>
    <row r="27" spans="2:15" s="31" customFormat="1" ht="15" customHeight="1">
      <c r="B27" s="49" t="s">
        <v>287</v>
      </c>
      <c r="C27" s="37" t="s">
        <v>50</v>
      </c>
      <c r="D27" s="48"/>
      <c r="E27" s="48"/>
      <c r="F27" s="48">
        <v>20.588000000000001</v>
      </c>
      <c r="G27" s="48"/>
      <c r="H27" s="48"/>
      <c r="I27" s="48"/>
      <c r="J27" s="48">
        <v>23.1</v>
      </c>
      <c r="K27" s="48">
        <v>0</v>
      </c>
      <c r="L27" s="48"/>
      <c r="M27" s="38">
        <f t="shared" si="4"/>
        <v>43.688000000000002</v>
      </c>
      <c r="N27" s="50" t="str">
        <f>IF(M26&lt;&gt;M27,".","")</f>
        <v>.</v>
      </c>
      <c r="O27" s="43" t="str">
        <f>IF(SUM(D27:L27)&gt;100,"^","")</f>
        <v/>
      </c>
    </row>
    <row r="28" spans="2:15" s="31" customFormat="1" ht="15" customHeight="1">
      <c r="B28" s="81" t="s">
        <v>283</v>
      </c>
      <c r="C28" s="78" t="s">
        <v>26</v>
      </c>
      <c r="D28" s="79"/>
      <c r="E28" s="79"/>
      <c r="F28" s="79">
        <v>18.824999999999999</v>
      </c>
      <c r="G28" s="79"/>
      <c r="H28" s="79"/>
      <c r="I28" s="79"/>
      <c r="J28" s="79">
        <v>15.449</v>
      </c>
      <c r="K28" s="79">
        <v>0</v>
      </c>
      <c r="L28" s="79"/>
      <c r="M28" s="80">
        <f>IF(SUM(D28:L28)=0,"",IF(SUM(D28:L28)&gt;100,100,SUM(D28:L28)))</f>
        <v>34.274000000000001</v>
      </c>
      <c r="N28" s="32" t="str">
        <f>IF(AND(M28&lt;&gt;"",OR(M26&lt;&gt;M27,M27&lt;&gt;M28)),"*","")</f>
        <v>*</v>
      </c>
      <c r="O28" s="45" t="str">
        <f>IF(SUM(D28:L28)=0,"",IF(SUM(D28:L28)&gt;100,"^",IF(SUM(D28:L28)&lt;30,"Ödeme Yok!","")))</f>
        <v/>
      </c>
    </row>
    <row r="29" spans="2:15" ht="3" customHeight="1">
      <c r="B29" s="33"/>
      <c r="C29" s="39"/>
      <c r="D29" s="39"/>
      <c r="E29" s="39"/>
      <c r="F29" s="39"/>
      <c r="G29" s="39"/>
      <c r="H29" s="39"/>
      <c r="I29" s="39"/>
      <c r="J29" s="39"/>
      <c r="K29" s="39"/>
      <c r="L29" s="39"/>
      <c r="M29" s="39"/>
      <c r="N29" s="42"/>
    </row>
    <row r="30" spans="2:15" s="31" customFormat="1" ht="15" customHeight="1">
      <c r="B30" s="47" t="s">
        <v>47</v>
      </c>
      <c r="C30" s="37" t="s">
        <v>30</v>
      </c>
      <c r="D30" s="48"/>
      <c r="E30" s="48"/>
      <c r="F30" s="48">
        <v>18.09</v>
      </c>
      <c r="G30" s="48"/>
      <c r="H30" s="48"/>
      <c r="I30" s="48"/>
      <c r="J30" s="48">
        <v>14.1</v>
      </c>
      <c r="K30" s="48"/>
      <c r="L30" s="48"/>
      <c r="M30" s="38">
        <f t="shared" ref="M30:M31" si="5">IF(SUM(D30:L30)=0,"",IF(SUM(D30:L30)&gt;100,100,SUM(D30:L30)))</f>
        <v>32.19</v>
      </c>
      <c r="N30" s="42"/>
      <c r="O30" s="44" t="str">
        <f>IF(SUM(D30:L30)&gt;100,"^","")</f>
        <v/>
      </c>
    </row>
    <row r="31" spans="2:15" s="31" customFormat="1" ht="15" customHeight="1">
      <c r="B31" s="49" t="s">
        <v>288</v>
      </c>
      <c r="C31" s="37" t="s">
        <v>50</v>
      </c>
      <c r="D31" s="48"/>
      <c r="E31" s="48"/>
      <c r="F31" s="48">
        <v>18.09</v>
      </c>
      <c r="G31" s="48"/>
      <c r="H31" s="48"/>
      <c r="I31" s="48"/>
      <c r="J31" s="48">
        <v>14.1</v>
      </c>
      <c r="K31" s="48"/>
      <c r="L31" s="48"/>
      <c r="M31" s="38">
        <f t="shared" si="5"/>
        <v>32.19</v>
      </c>
      <c r="N31" s="50" t="str">
        <f>IF(M30&lt;&gt;M31,".","")</f>
        <v/>
      </c>
      <c r="O31" s="43" t="str">
        <f>IF(SUM(D31:L31)&gt;100,"^","")</f>
        <v/>
      </c>
    </row>
    <row r="32" spans="2:15" s="31" customFormat="1" ht="15" customHeight="1">
      <c r="B32" s="81" t="s">
        <v>283</v>
      </c>
      <c r="C32" s="78" t="s">
        <v>26</v>
      </c>
      <c r="D32" s="79"/>
      <c r="E32" s="79"/>
      <c r="F32" s="79">
        <v>18.09</v>
      </c>
      <c r="G32" s="79"/>
      <c r="H32" s="79"/>
      <c r="I32" s="79"/>
      <c r="J32" s="79">
        <v>11.25</v>
      </c>
      <c r="K32" s="79"/>
      <c r="L32" s="79"/>
      <c r="M32" s="80">
        <f>IF(SUM(D32:L32)=0,"",IF(SUM(D32:L32)&gt;100,100,SUM(D32:L32)))</f>
        <v>29.34</v>
      </c>
      <c r="N32" s="32" t="str">
        <f>IF(AND(M32&lt;&gt;"",OR(M30&lt;&gt;M31,M31&lt;&gt;M32)),"*","")</f>
        <v>*</v>
      </c>
      <c r="O32" s="45" t="str">
        <f>IF(SUM(D32:L32)=0,"",IF(SUM(D32:L32)&gt;100,"^",IF(SUM(D32:L32)&lt;30,"Ödeme Yok!","")))</f>
        <v>Ödeme Yok!</v>
      </c>
    </row>
    <row r="33" spans="2:15" ht="3" customHeight="1">
      <c r="B33" s="33"/>
      <c r="C33" s="39"/>
      <c r="D33" s="39"/>
      <c r="E33" s="39"/>
      <c r="F33" s="39"/>
      <c r="G33" s="39"/>
      <c r="H33" s="39"/>
      <c r="I33" s="39"/>
      <c r="J33" s="39"/>
      <c r="K33" s="39"/>
      <c r="L33" s="39"/>
      <c r="M33" s="39"/>
      <c r="N33" s="42"/>
    </row>
    <row r="34" spans="2:15" s="31" customFormat="1" ht="15" customHeight="1">
      <c r="B34" s="47" t="s">
        <v>128</v>
      </c>
      <c r="C34" s="37" t="s">
        <v>30</v>
      </c>
      <c r="D34" s="48"/>
      <c r="E34" s="48"/>
      <c r="F34" s="48">
        <v>10.574999999999999</v>
      </c>
      <c r="G34" s="48"/>
      <c r="H34" s="48"/>
      <c r="I34" s="48"/>
      <c r="J34" s="48">
        <v>30</v>
      </c>
      <c r="K34" s="48"/>
      <c r="L34" s="48"/>
      <c r="M34" s="38">
        <f t="shared" ref="M34:M35" si="6">IF(SUM(D34:L34)=0,"",IF(SUM(D34:L34)&gt;100,100,SUM(D34:L34)))</f>
        <v>40.575000000000003</v>
      </c>
      <c r="N34" s="42"/>
      <c r="O34" s="44" t="str">
        <f>IF(SUM(D34:L34)&gt;100,"^","")</f>
        <v/>
      </c>
    </row>
    <row r="35" spans="2:15" s="31" customFormat="1" ht="15" customHeight="1">
      <c r="B35" s="49" t="s">
        <v>289</v>
      </c>
      <c r="C35" s="37" t="s">
        <v>50</v>
      </c>
      <c r="D35" s="48"/>
      <c r="E35" s="48"/>
      <c r="F35" s="48">
        <v>10.574999999999999</v>
      </c>
      <c r="G35" s="48"/>
      <c r="H35" s="48"/>
      <c r="I35" s="48"/>
      <c r="J35" s="48">
        <v>30</v>
      </c>
      <c r="K35" s="48"/>
      <c r="L35" s="48"/>
      <c r="M35" s="38">
        <f t="shared" si="6"/>
        <v>40.575000000000003</v>
      </c>
      <c r="N35" s="50" t="str">
        <f>IF(M34&lt;&gt;M35,".","")</f>
        <v/>
      </c>
      <c r="O35" s="43" t="str">
        <f>IF(SUM(D35:L35)&gt;100,"^","")</f>
        <v/>
      </c>
    </row>
    <row r="36" spans="2:15" s="31" customFormat="1" ht="15" customHeight="1">
      <c r="B36" s="81" t="s">
        <v>295</v>
      </c>
      <c r="C36" s="78" t="s">
        <v>26</v>
      </c>
      <c r="D36" s="79"/>
      <c r="E36" s="79"/>
      <c r="F36" s="79">
        <v>10.574999999999999</v>
      </c>
      <c r="G36" s="79"/>
      <c r="H36" s="79"/>
      <c r="I36" s="79"/>
      <c r="J36" s="79">
        <v>29.1</v>
      </c>
      <c r="K36" s="79"/>
      <c r="L36" s="79"/>
      <c r="M36" s="80">
        <f>IF(SUM(D36:L36)=0,"",IF(SUM(D36:L36)&gt;100,100,SUM(D36:L36)))</f>
        <v>39.674999999999997</v>
      </c>
      <c r="N36" s="32" t="str">
        <f>IF(AND(M36&lt;&gt;"",OR(M34&lt;&gt;M35,M35&lt;&gt;M36)),"*","")</f>
        <v>*</v>
      </c>
      <c r="O36" s="45" t="str">
        <f>IF(SUM(D36:L36)=0,"",IF(SUM(D36:L36)&gt;100,"^",IF(SUM(D36:L36)&lt;30,"Ödeme Yok!","")))</f>
        <v/>
      </c>
    </row>
    <row r="37" spans="2:15" ht="3" customHeight="1">
      <c r="B37" s="33"/>
      <c r="C37" s="39"/>
      <c r="D37" s="39"/>
      <c r="E37" s="39"/>
      <c r="F37" s="39"/>
      <c r="G37" s="39"/>
      <c r="H37" s="39"/>
      <c r="I37" s="39"/>
      <c r="J37" s="39"/>
      <c r="K37" s="39"/>
      <c r="L37" s="39"/>
      <c r="M37" s="39"/>
      <c r="N37" s="42"/>
    </row>
    <row r="38" spans="2:15" s="31" customFormat="1" ht="15" customHeight="1">
      <c r="B38" s="47" t="s">
        <v>128</v>
      </c>
      <c r="C38" s="37" t="s">
        <v>30</v>
      </c>
      <c r="D38" s="48"/>
      <c r="E38" s="48"/>
      <c r="F38" s="48">
        <v>1.5429999999999999</v>
      </c>
      <c r="G38" s="48"/>
      <c r="H38" s="48"/>
      <c r="I38" s="48"/>
      <c r="J38" s="48">
        <v>30</v>
      </c>
      <c r="K38" s="48"/>
      <c r="L38" s="48"/>
      <c r="M38" s="38">
        <f t="shared" ref="M38:M39" si="7">IF(SUM(D38:L38)=0,"",IF(SUM(D38:L38)&gt;100,100,SUM(D38:L38)))</f>
        <v>31.542999999999999</v>
      </c>
      <c r="N38" s="42"/>
      <c r="O38" s="44" t="str">
        <f>IF(SUM(D38:L38)&gt;100,"^","")</f>
        <v/>
      </c>
    </row>
    <row r="39" spans="2:15" s="31" customFormat="1" ht="15" customHeight="1">
      <c r="B39" s="49" t="s">
        <v>290</v>
      </c>
      <c r="C39" s="37" t="s">
        <v>50</v>
      </c>
      <c r="D39" s="48"/>
      <c r="E39" s="48"/>
      <c r="F39" s="48">
        <v>1.5429999999999999</v>
      </c>
      <c r="G39" s="48"/>
      <c r="H39" s="48"/>
      <c r="I39" s="48"/>
      <c r="J39" s="48">
        <v>30</v>
      </c>
      <c r="K39" s="48"/>
      <c r="L39" s="48"/>
      <c r="M39" s="38">
        <f t="shared" si="7"/>
        <v>31.542999999999999</v>
      </c>
      <c r="N39" s="50" t="str">
        <f>IF(M38&lt;&gt;M39,".","")</f>
        <v/>
      </c>
      <c r="O39" s="43" t="str">
        <f>IF(SUM(D39:L39)&gt;100,"^","")</f>
        <v/>
      </c>
    </row>
    <row r="40" spans="2:15" s="31" customFormat="1" ht="15" customHeight="1">
      <c r="B40" s="81" t="s">
        <v>295</v>
      </c>
      <c r="C40" s="78" t="s">
        <v>26</v>
      </c>
      <c r="D40" s="79"/>
      <c r="E40" s="79"/>
      <c r="F40" s="79">
        <v>1.5429999999999999</v>
      </c>
      <c r="G40" s="79"/>
      <c r="H40" s="79"/>
      <c r="I40" s="79"/>
      <c r="J40" s="79">
        <v>30</v>
      </c>
      <c r="K40" s="79"/>
      <c r="L40" s="79"/>
      <c r="M40" s="80">
        <f>IF(SUM(D40:L40)=0,"",IF(SUM(D40:L40)&gt;100,100,SUM(D40:L40)))</f>
        <v>31.542999999999999</v>
      </c>
      <c r="N40" s="32" t="str">
        <f>IF(AND(M40&lt;&gt;"",OR(M38&lt;&gt;M39,M39&lt;&gt;M40)),"*","")</f>
        <v/>
      </c>
      <c r="O40" s="45" t="str">
        <f>IF(SUM(D40:L40)=0,"",IF(SUM(D40:L40)&gt;100,"^",IF(SUM(D40:L40)&lt;30,"Ödeme Yok!","")))</f>
        <v/>
      </c>
    </row>
    <row r="41" spans="2:15" ht="3" customHeight="1">
      <c r="B41" s="33"/>
      <c r="C41" s="39"/>
      <c r="D41" s="39"/>
      <c r="E41" s="39"/>
      <c r="F41" s="39"/>
      <c r="G41" s="39"/>
      <c r="H41" s="39"/>
      <c r="I41" s="39"/>
      <c r="J41" s="39"/>
      <c r="K41" s="39"/>
      <c r="L41" s="39"/>
      <c r="M41" s="39"/>
      <c r="N41" s="42"/>
    </row>
    <row r="42" spans="2:15" s="31" customFormat="1" ht="15" customHeight="1">
      <c r="B42" s="47" t="s">
        <v>128</v>
      </c>
      <c r="C42" s="37" t="s">
        <v>30</v>
      </c>
      <c r="D42" s="48"/>
      <c r="E42" s="48"/>
      <c r="F42" s="48">
        <v>1.8</v>
      </c>
      <c r="G42" s="48"/>
      <c r="H42" s="48"/>
      <c r="I42" s="48"/>
      <c r="J42" s="48">
        <v>30</v>
      </c>
      <c r="K42" s="48"/>
      <c r="L42" s="48"/>
      <c r="M42" s="38">
        <f t="shared" ref="M42:M43" si="8">IF(SUM(D42:L42)=0,"",IF(SUM(D42:L42)&gt;100,100,SUM(D42:L42)))</f>
        <v>31.8</v>
      </c>
      <c r="N42" s="42"/>
      <c r="O42" s="44" t="str">
        <f>IF(SUM(D42:L42)&gt;100,"^","")</f>
        <v/>
      </c>
    </row>
    <row r="43" spans="2:15" s="31" customFormat="1" ht="15" customHeight="1">
      <c r="B43" s="49" t="s">
        <v>291</v>
      </c>
      <c r="C43" s="37" t="s">
        <v>50</v>
      </c>
      <c r="D43" s="48"/>
      <c r="E43" s="48"/>
      <c r="F43" s="48">
        <v>1.8</v>
      </c>
      <c r="G43" s="48"/>
      <c r="H43" s="48"/>
      <c r="I43" s="48"/>
      <c r="J43" s="48">
        <v>30</v>
      </c>
      <c r="K43" s="48"/>
      <c r="L43" s="48"/>
      <c r="M43" s="38">
        <f t="shared" si="8"/>
        <v>31.8</v>
      </c>
      <c r="N43" s="50" t="str">
        <f>IF(M42&lt;&gt;M43,".","")</f>
        <v/>
      </c>
      <c r="O43" s="43" t="str">
        <f>IF(SUM(D43:L43)&gt;100,"^","")</f>
        <v/>
      </c>
    </row>
    <row r="44" spans="2:15" s="31" customFormat="1" ht="15" customHeight="1">
      <c r="B44" s="81" t="s">
        <v>295</v>
      </c>
      <c r="C44" s="78" t="s">
        <v>26</v>
      </c>
      <c r="D44" s="79"/>
      <c r="E44" s="79"/>
      <c r="F44" s="79">
        <v>1.8</v>
      </c>
      <c r="G44" s="79"/>
      <c r="H44" s="79"/>
      <c r="I44" s="79"/>
      <c r="J44" s="79">
        <v>0</v>
      </c>
      <c r="K44" s="79"/>
      <c r="L44" s="79"/>
      <c r="M44" s="80">
        <f>IF(SUM(D44:L44)=0,"",IF(SUM(D44:L44)&gt;100,100,SUM(D44:L44)))</f>
        <v>1.8</v>
      </c>
      <c r="N44" s="32" t="str">
        <f>IF(AND(M44&lt;&gt;"",OR(M42&lt;&gt;M43,M43&lt;&gt;M44)),"*","")</f>
        <v>*</v>
      </c>
      <c r="O44" s="45" t="str">
        <f>IF(SUM(D44:L44)=0,"",IF(SUM(D44:L44)&gt;100,"^",IF(SUM(D44:L44)&lt;30,"Ödeme Yok!","")))</f>
        <v>Ödeme Yok!</v>
      </c>
    </row>
    <row r="45" spans="2:15" ht="3" customHeight="1">
      <c r="B45" s="33"/>
      <c r="C45" s="39"/>
      <c r="D45" s="39"/>
      <c r="E45" s="39"/>
      <c r="F45" s="39"/>
      <c r="G45" s="39"/>
      <c r="H45" s="39"/>
      <c r="I45" s="39"/>
      <c r="J45" s="39"/>
      <c r="K45" s="39"/>
      <c r="L45" s="39"/>
      <c r="M45" s="39"/>
      <c r="N45" s="42"/>
    </row>
    <row r="46" spans="2:15" s="31" customFormat="1" ht="15" customHeight="1">
      <c r="B46" s="47" t="s">
        <v>47</v>
      </c>
      <c r="C46" s="37" t="s">
        <v>30</v>
      </c>
      <c r="D46" s="48"/>
      <c r="E46" s="48"/>
      <c r="F46" s="48"/>
      <c r="G46" s="48"/>
      <c r="H46" s="48"/>
      <c r="I46" s="48"/>
      <c r="J46" s="48">
        <v>30</v>
      </c>
      <c r="K46" s="48"/>
      <c r="L46" s="48"/>
      <c r="M46" s="38">
        <f t="shared" ref="M46:M47" si="9">IF(SUM(D46:L46)=0,"",IF(SUM(D46:L46)&gt;100,100,SUM(D46:L46)))</f>
        <v>30</v>
      </c>
      <c r="N46" s="42"/>
      <c r="O46" s="44" t="str">
        <f>IF(SUM(D46:L46)&gt;100,"^","")</f>
        <v/>
      </c>
    </row>
    <row r="47" spans="2:15" s="31" customFormat="1" ht="15" customHeight="1">
      <c r="B47" s="49" t="s">
        <v>292</v>
      </c>
      <c r="C47" s="37" t="s">
        <v>50</v>
      </c>
      <c r="D47" s="48"/>
      <c r="E47" s="48"/>
      <c r="F47" s="48"/>
      <c r="G47" s="48"/>
      <c r="H47" s="48"/>
      <c r="I47" s="48"/>
      <c r="J47" s="48">
        <v>30</v>
      </c>
      <c r="K47" s="48"/>
      <c r="L47" s="48"/>
      <c r="M47" s="38">
        <f t="shared" si="9"/>
        <v>30</v>
      </c>
      <c r="N47" s="50" t="str">
        <f>IF(M46&lt;&gt;M47,".","")</f>
        <v/>
      </c>
      <c r="O47" s="43" t="str">
        <f>IF(SUM(D47:L47)&gt;100,"^","")</f>
        <v/>
      </c>
    </row>
    <row r="48" spans="2:15" s="31" customFormat="1" ht="15" customHeight="1">
      <c r="B48" s="81" t="s">
        <v>295</v>
      </c>
      <c r="C48" s="78" t="s">
        <v>26</v>
      </c>
      <c r="D48" s="79"/>
      <c r="E48" s="79"/>
      <c r="F48" s="79"/>
      <c r="G48" s="79"/>
      <c r="H48" s="79"/>
      <c r="I48" s="79"/>
      <c r="J48" s="79">
        <v>0</v>
      </c>
      <c r="K48" s="79"/>
      <c r="L48" s="79"/>
      <c r="M48" s="80">
        <v>0</v>
      </c>
      <c r="N48" s="32" t="str">
        <f>IF(AND(M48&lt;&gt;"",OR(M46&lt;&gt;M47,M47&lt;&gt;M48)),"*","")</f>
        <v>*</v>
      </c>
      <c r="O48" s="45" t="str">
        <f>IF(SUM(D48:L48)=0,"",IF(SUM(D48:L48)&gt;100,"^",IF(SUM(D48:L48)&lt;30,"Ödeme Yok!","")))</f>
        <v/>
      </c>
    </row>
    <row r="49" spans="2:15" ht="3" customHeight="1">
      <c r="B49" s="33"/>
      <c r="C49" s="39"/>
      <c r="D49" s="39"/>
      <c r="E49" s="39"/>
      <c r="F49" s="39"/>
      <c r="G49" s="39"/>
      <c r="H49" s="39"/>
      <c r="I49" s="39"/>
      <c r="J49" s="39"/>
      <c r="K49" s="39"/>
      <c r="L49" s="39"/>
      <c r="M49" s="39"/>
      <c r="N49" s="42"/>
    </row>
    <row r="50" spans="2:15" s="31" customFormat="1" ht="15" customHeight="1">
      <c r="B50" s="47" t="s">
        <v>22</v>
      </c>
      <c r="C50" s="37" t="s">
        <v>30</v>
      </c>
      <c r="D50" s="48"/>
      <c r="E50" s="48"/>
      <c r="F50" s="48">
        <v>24.06</v>
      </c>
      <c r="G50" s="48"/>
      <c r="H50" s="48"/>
      <c r="I50" s="48"/>
      <c r="J50" s="48">
        <v>8.4</v>
      </c>
      <c r="K50" s="48"/>
      <c r="L50" s="48"/>
      <c r="M50" s="38">
        <f t="shared" ref="M50:M51" si="10">IF(SUM(D50:L50)=0,"",IF(SUM(D50:L50)&gt;100,100,SUM(D50:L50)))</f>
        <v>32.46</v>
      </c>
      <c r="N50" s="42"/>
      <c r="O50" s="44" t="str">
        <f>IF(SUM(D50:L50)&gt;100,"^","")</f>
        <v/>
      </c>
    </row>
    <row r="51" spans="2:15" s="31" customFormat="1" ht="15" customHeight="1">
      <c r="B51" s="49" t="s">
        <v>293</v>
      </c>
      <c r="C51" s="37" t="s">
        <v>50</v>
      </c>
      <c r="D51" s="48"/>
      <c r="E51" s="48"/>
      <c r="F51" s="48">
        <v>24.06</v>
      </c>
      <c r="G51" s="48"/>
      <c r="H51" s="48"/>
      <c r="I51" s="48"/>
      <c r="J51" s="48">
        <v>7.2</v>
      </c>
      <c r="K51" s="48"/>
      <c r="L51" s="48"/>
      <c r="M51" s="38">
        <f t="shared" si="10"/>
        <v>31.259999999999998</v>
      </c>
      <c r="N51" s="50" t="str">
        <f>IF(M50&lt;&gt;M51,".","")</f>
        <v>.</v>
      </c>
      <c r="O51" s="43" t="str">
        <f>IF(SUM(D51:L51)&gt;100,"^","")</f>
        <v/>
      </c>
    </row>
    <row r="52" spans="2:15" s="31" customFormat="1" ht="15" customHeight="1">
      <c r="B52" s="81" t="s">
        <v>295</v>
      </c>
      <c r="C52" s="78" t="s">
        <v>26</v>
      </c>
      <c r="D52" s="79"/>
      <c r="E52" s="79"/>
      <c r="F52" s="79">
        <v>24.06</v>
      </c>
      <c r="G52" s="79"/>
      <c r="H52" s="79"/>
      <c r="I52" s="79"/>
      <c r="J52" s="79">
        <v>0</v>
      </c>
      <c r="K52" s="79"/>
      <c r="L52" s="79"/>
      <c r="M52" s="80">
        <f>IF(SUM(D52:L52)=0,"",IF(SUM(D52:L52)&gt;100,100,SUM(D52:L52)))</f>
        <v>24.06</v>
      </c>
      <c r="N52" s="32" t="str">
        <f>IF(AND(M52&lt;&gt;"",OR(M50&lt;&gt;M51,M51&lt;&gt;M52)),"*","")</f>
        <v>*</v>
      </c>
      <c r="O52" s="45" t="str">
        <f>IF(SUM(D52:L52)=0,"",IF(SUM(D52:L52)&gt;100,"^",IF(SUM(D52:L52)&lt;30,"Ödeme Yok!","")))</f>
        <v>Ödeme Yok!</v>
      </c>
    </row>
    <row r="53" spans="2:15" ht="3" customHeight="1">
      <c r="B53" s="33"/>
      <c r="C53" s="39"/>
      <c r="D53" s="39"/>
      <c r="E53" s="39"/>
      <c r="F53" s="39"/>
      <c r="G53" s="39"/>
      <c r="H53" s="39"/>
      <c r="I53" s="39"/>
      <c r="J53" s="39"/>
      <c r="K53" s="39"/>
      <c r="L53" s="39"/>
      <c r="M53" s="39"/>
      <c r="N53" s="42"/>
    </row>
    <row r="54" spans="2:15" s="31" customFormat="1" ht="15" customHeight="1">
      <c r="B54" s="47" t="s">
        <v>127</v>
      </c>
      <c r="C54" s="37" t="s">
        <v>30</v>
      </c>
      <c r="D54" s="48"/>
      <c r="E54" s="48"/>
      <c r="F54" s="48">
        <v>4.3</v>
      </c>
      <c r="G54" s="48"/>
      <c r="H54" s="48"/>
      <c r="I54" s="48"/>
      <c r="J54" s="48">
        <v>26.1</v>
      </c>
      <c r="K54" s="48"/>
      <c r="L54" s="48"/>
      <c r="M54" s="38">
        <f t="shared" ref="M54:M55" si="11">IF(SUM(D54:L54)=0,"",IF(SUM(D54:L54)&gt;100,100,SUM(D54:L54)))</f>
        <v>30.400000000000002</v>
      </c>
      <c r="N54" s="42"/>
      <c r="O54" s="44" t="str">
        <f>IF(SUM(D54:L54)&gt;100,"^","")</f>
        <v/>
      </c>
    </row>
    <row r="55" spans="2:15" s="31" customFormat="1" ht="15" customHeight="1">
      <c r="B55" s="49" t="s">
        <v>294</v>
      </c>
      <c r="C55" s="37" t="s">
        <v>50</v>
      </c>
      <c r="D55" s="48"/>
      <c r="E55" s="48"/>
      <c r="F55" s="48">
        <v>4.3</v>
      </c>
      <c r="G55" s="48"/>
      <c r="H55" s="48"/>
      <c r="I55" s="48"/>
      <c r="J55" s="48">
        <v>26.1</v>
      </c>
      <c r="K55" s="48"/>
      <c r="L55" s="48"/>
      <c r="M55" s="38">
        <f t="shared" si="11"/>
        <v>30.400000000000002</v>
      </c>
      <c r="N55" s="50" t="str">
        <f>IF(M54&lt;&gt;M55,".","")</f>
        <v/>
      </c>
      <c r="O55" s="43" t="str">
        <f>IF(SUM(D55:L55)&gt;100,"^","")</f>
        <v/>
      </c>
    </row>
    <row r="56" spans="2:15" s="31" customFormat="1" ht="15" customHeight="1">
      <c r="B56" s="81" t="s">
        <v>295</v>
      </c>
      <c r="C56" s="78" t="s">
        <v>26</v>
      </c>
      <c r="D56" s="79"/>
      <c r="E56" s="79"/>
      <c r="F56" s="79">
        <v>4.3</v>
      </c>
      <c r="G56" s="79"/>
      <c r="H56" s="79"/>
      <c r="I56" s="79"/>
      <c r="J56" s="79">
        <v>22.65</v>
      </c>
      <c r="K56" s="79"/>
      <c r="L56" s="79"/>
      <c r="M56" s="80">
        <f>IF(SUM(D56:L56)=0,"",IF(SUM(D56:L56)&gt;100,100,SUM(D56:L56)))</f>
        <v>26.95</v>
      </c>
      <c r="N56" s="32" t="str">
        <f>IF(AND(M56&lt;&gt;"",OR(M54&lt;&gt;M55,M55&lt;&gt;M56)),"*","")</f>
        <v>*</v>
      </c>
      <c r="O56" s="45" t="str">
        <f>IF(SUM(D56:L56)=0,"",IF(SUM(D56:L56)&gt;100,"^",IF(SUM(D56:L56)&lt;30,"Ödeme Yok!","")))</f>
        <v>Ödeme Yok!</v>
      </c>
    </row>
    <row r="57" spans="2:15" ht="3" customHeight="1">
      <c r="B57" s="33"/>
      <c r="C57" s="39"/>
      <c r="D57" s="39"/>
      <c r="E57" s="39"/>
      <c r="F57" s="39"/>
      <c r="G57" s="39"/>
      <c r="H57" s="39"/>
      <c r="I57" s="39"/>
      <c r="J57" s="39"/>
      <c r="K57" s="39"/>
      <c r="L57" s="39"/>
      <c r="M57" s="39"/>
      <c r="N57" s="42"/>
    </row>
    <row r="58" spans="2:15" s="31" customFormat="1" ht="15" customHeight="1">
      <c r="B58" s="47" t="s">
        <v>127</v>
      </c>
      <c r="C58" s="37" t="s">
        <v>30</v>
      </c>
      <c r="D58" s="48"/>
      <c r="E58" s="48"/>
      <c r="F58" s="48">
        <v>3.6</v>
      </c>
      <c r="G58" s="48"/>
      <c r="H58" s="48"/>
      <c r="I58" s="48"/>
      <c r="J58" s="48">
        <v>30</v>
      </c>
      <c r="K58" s="48"/>
      <c r="L58" s="48"/>
      <c r="M58" s="38">
        <f t="shared" ref="M58:M59" si="12">IF(SUM(D58:L58)=0,"",IF(SUM(D58:L58)&gt;100,100,SUM(D58:L58)))</f>
        <v>33.6</v>
      </c>
      <c r="N58" s="42"/>
      <c r="O58" s="44" t="str">
        <f>IF(SUM(D58:L58)&gt;100,"^","")</f>
        <v/>
      </c>
    </row>
    <row r="59" spans="2:15" s="31" customFormat="1" ht="15" customHeight="1">
      <c r="B59" s="49" t="s">
        <v>297</v>
      </c>
      <c r="C59" s="37" t="s">
        <v>50</v>
      </c>
      <c r="D59" s="48"/>
      <c r="E59" s="48"/>
      <c r="F59" s="48">
        <v>3.6</v>
      </c>
      <c r="G59" s="48"/>
      <c r="H59" s="48"/>
      <c r="I59" s="48"/>
      <c r="J59" s="48">
        <v>30</v>
      </c>
      <c r="K59" s="48"/>
      <c r="L59" s="48"/>
      <c r="M59" s="38">
        <f t="shared" si="12"/>
        <v>33.6</v>
      </c>
      <c r="N59" s="50" t="str">
        <f>IF(M58&lt;&gt;M59,".","")</f>
        <v/>
      </c>
      <c r="O59" s="43" t="str">
        <f>IF(SUM(D59:L59)&gt;100,"^","")</f>
        <v/>
      </c>
    </row>
    <row r="60" spans="2:15" s="31" customFormat="1" ht="15" customHeight="1">
      <c r="B60" s="81" t="s">
        <v>296</v>
      </c>
      <c r="C60" s="78" t="s">
        <v>26</v>
      </c>
      <c r="D60" s="79"/>
      <c r="E60" s="79"/>
      <c r="F60" s="79">
        <v>3.6</v>
      </c>
      <c r="G60" s="79"/>
      <c r="H60" s="79"/>
      <c r="I60" s="79"/>
      <c r="J60" s="79">
        <v>30</v>
      </c>
      <c r="K60" s="79"/>
      <c r="L60" s="79"/>
      <c r="M60" s="80">
        <f>IF(SUM(D60:L60)=0,"",IF(SUM(D60:L60)&gt;100,100,SUM(D60:L60)))</f>
        <v>33.6</v>
      </c>
      <c r="N60" s="32" t="str">
        <f>IF(AND(M60&lt;&gt;"",OR(M58&lt;&gt;M59,M59&lt;&gt;M60)),"*","")</f>
        <v/>
      </c>
      <c r="O60" s="45" t="str">
        <f>IF(SUM(D60:L60)=0,"",IF(SUM(D60:L60)&gt;100,"^",IF(SUM(D60:L60)&lt;30,"Ödeme Yok!","")))</f>
        <v/>
      </c>
    </row>
    <row r="61" spans="2:15" ht="3" customHeight="1">
      <c r="B61" s="33"/>
      <c r="C61" s="39"/>
      <c r="D61" s="39"/>
      <c r="E61" s="39"/>
      <c r="F61" s="39"/>
      <c r="G61" s="39"/>
      <c r="H61" s="39"/>
      <c r="I61" s="39"/>
      <c r="J61" s="39"/>
      <c r="K61" s="39"/>
      <c r="L61" s="39"/>
      <c r="M61" s="39"/>
      <c r="N61" s="42"/>
    </row>
    <row r="62" spans="2:15" s="31" customFormat="1" ht="15" customHeight="1">
      <c r="B62" s="47" t="s">
        <v>127</v>
      </c>
      <c r="C62" s="37" t="s">
        <v>30</v>
      </c>
      <c r="D62" s="48"/>
      <c r="E62" s="48"/>
      <c r="F62" s="48">
        <v>15.663</v>
      </c>
      <c r="G62" s="48"/>
      <c r="H62" s="48"/>
      <c r="I62" s="48"/>
      <c r="J62" s="48">
        <v>19.350000000000001</v>
      </c>
      <c r="K62" s="48"/>
      <c r="L62" s="48"/>
      <c r="M62" s="38">
        <f t="shared" ref="M62:M63" si="13">IF(SUM(D62:L62)=0,"",IF(SUM(D62:L62)&gt;100,100,SUM(D62:L62)))</f>
        <v>35.013000000000005</v>
      </c>
      <c r="N62" s="42"/>
      <c r="O62" s="44" t="str">
        <f>IF(SUM(D62:L62)&gt;100,"^","")</f>
        <v/>
      </c>
    </row>
    <row r="63" spans="2:15" s="31" customFormat="1" ht="15" customHeight="1">
      <c r="B63" s="49" t="s">
        <v>298</v>
      </c>
      <c r="C63" s="37" t="s">
        <v>50</v>
      </c>
      <c r="D63" s="48"/>
      <c r="E63" s="48"/>
      <c r="F63" s="48">
        <v>15.663</v>
      </c>
      <c r="G63" s="48"/>
      <c r="H63" s="48"/>
      <c r="I63" s="48"/>
      <c r="J63" s="48">
        <v>19.350000000000001</v>
      </c>
      <c r="K63" s="48"/>
      <c r="L63" s="48"/>
      <c r="M63" s="38">
        <f t="shared" si="13"/>
        <v>35.013000000000005</v>
      </c>
      <c r="N63" s="50" t="str">
        <f>IF(M62&lt;&gt;M63,".","")</f>
        <v/>
      </c>
      <c r="O63" s="43" t="str">
        <f>IF(SUM(D63:L63)&gt;100,"^","")</f>
        <v/>
      </c>
    </row>
    <row r="64" spans="2:15" s="31" customFormat="1" ht="15" customHeight="1">
      <c r="B64" s="81" t="s">
        <v>296</v>
      </c>
      <c r="C64" s="78" t="s">
        <v>26</v>
      </c>
      <c r="D64" s="79"/>
      <c r="E64" s="79"/>
      <c r="F64" s="79">
        <v>11.163</v>
      </c>
      <c r="G64" s="79"/>
      <c r="H64" s="79"/>
      <c r="I64" s="79"/>
      <c r="J64" s="79">
        <v>13.8</v>
      </c>
      <c r="K64" s="79"/>
      <c r="L64" s="79"/>
      <c r="M64" s="80">
        <f>IF(SUM(D64:L64)=0,"",IF(SUM(D64:L64)&gt;100,100,SUM(D64:L64)))</f>
        <v>24.963000000000001</v>
      </c>
      <c r="N64" s="32" t="str">
        <f>IF(AND(M64&lt;&gt;"",OR(M62&lt;&gt;M63,M63&lt;&gt;M64)),"*","")</f>
        <v>*</v>
      </c>
      <c r="O64" s="45" t="str">
        <f>IF(SUM(D64:L64)=0,"",IF(SUM(D64:L64)&gt;100,"^",IF(SUM(D64:L64)&lt;30,"Ödeme Yok!","")))</f>
        <v>Ödeme Yok!</v>
      </c>
    </row>
    <row r="65" spans="2:15" ht="3" customHeight="1">
      <c r="B65" s="33"/>
      <c r="C65" s="39"/>
      <c r="D65" s="39"/>
      <c r="E65" s="39"/>
      <c r="F65" s="39"/>
      <c r="G65" s="39"/>
      <c r="H65" s="39"/>
      <c r="I65" s="39"/>
      <c r="J65" s="39"/>
      <c r="K65" s="39"/>
      <c r="L65" s="39"/>
      <c r="M65" s="39"/>
      <c r="N65" s="42"/>
    </row>
    <row r="66" spans="2:15" s="31" customFormat="1" ht="15" customHeight="1">
      <c r="B66" s="47" t="s">
        <v>128</v>
      </c>
      <c r="C66" s="37" t="s">
        <v>30</v>
      </c>
      <c r="D66" s="48"/>
      <c r="E66" s="48"/>
      <c r="F66" s="48">
        <v>4.3499999999999996</v>
      </c>
      <c r="G66" s="48"/>
      <c r="H66" s="48"/>
      <c r="I66" s="48"/>
      <c r="J66" s="48">
        <v>27.6</v>
      </c>
      <c r="K66" s="48"/>
      <c r="L66" s="48"/>
      <c r="M66" s="38">
        <f t="shared" ref="M66:M67" si="14">IF(SUM(D66:L66)=0,"",IF(SUM(D66:L66)&gt;100,100,SUM(D66:L66)))</f>
        <v>31.950000000000003</v>
      </c>
      <c r="N66" s="42"/>
      <c r="O66" s="44" t="str">
        <f>IF(SUM(D66:L66)&gt;100,"^","")</f>
        <v/>
      </c>
    </row>
    <row r="67" spans="2:15" s="31" customFormat="1" ht="15" customHeight="1">
      <c r="B67" s="49" t="s">
        <v>299</v>
      </c>
      <c r="C67" s="37" t="s">
        <v>50</v>
      </c>
      <c r="D67" s="48"/>
      <c r="E67" s="48"/>
      <c r="F67" s="48">
        <v>4.3499999999999996</v>
      </c>
      <c r="G67" s="48"/>
      <c r="H67" s="48"/>
      <c r="I67" s="48"/>
      <c r="J67" s="48">
        <v>27.6</v>
      </c>
      <c r="K67" s="48"/>
      <c r="L67" s="48"/>
      <c r="M67" s="38">
        <f t="shared" si="14"/>
        <v>31.950000000000003</v>
      </c>
      <c r="N67" s="50" t="str">
        <f>IF(M66&lt;&gt;M67,".","")</f>
        <v/>
      </c>
      <c r="O67" s="43" t="str">
        <f>IF(SUM(D67:L67)&gt;100,"^","")</f>
        <v/>
      </c>
    </row>
    <row r="68" spans="2:15" s="31" customFormat="1" ht="15" customHeight="1">
      <c r="B68" s="81" t="s">
        <v>296</v>
      </c>
      <c r="C68" s="78" t="s">
        <v>26</v>
      </c>
      <c r="D68" s="79"/>
      <c r="E68" s="79"/>
      <c r="F68" s="79">
        <v>2.5499999999999998</v>
      </c>
      <c r="G68" s="79"/>
      <c r="H68" s="79"/>
      <c r="I68" s="79"/>
      <c r="J68" s="79">
        <v>0</v>
      </c>
      <c r="K68" s="79"/>
      <c r="L68" s="79"/>
      <c r="M68" s="80">
        <f>IF(SUM(D68:L68)=0,"",IF(SUM(D68:L68)&gt;100,100,SUM(D68:L68)))</f>
        <v>2.5499999999999998</v>
      </c>
      <c r="N68" s="32" t="str">
        <f>IF(AND(M68&lt;&gt;"",OR(M66&lt;&gt;M67,M67&lt;&gt;M68)),"*","")</f>
        <v>*</v>
      </c>
      <c r="O68" s="45" t="str">
        <f>IF(SUM(D68:L68)=0,"",IF(SUM(D68:L68)&gt;100,"^",IF(SUM(D68:L68)&lt;30,"Ödeme Yok!","")))</f>
        <v>Ödeme Yok!</v>
      </c>
    </row>
    <row r="69" spans="2:15" ht="3" customHeight="1">
      <c r="B69" s="33"/>
      <c r="C69" s="39"/>
      <c r="D69" s="39"/>
      <c r="E69" s="39"/>
      <c r="F69" s="39"/>
      <c r="G69" s="39"/>
      <c r="H69" s="39"/>
      <c r="I69" s="39"/>
      <c r="J69" s="39"/>
      <c r="K69" s="39"/>
      <c r="L69" s="39"/>
      <c r="M69" s="39"/>
      <c r="N69" s="42"/>
    </row>
    <row r="70" spans="2:15" s="31" customFormat="1" ht="15" customHeight="1">
      <c r="B70" s="47" t="s">
        <v>128</v>
      </c>
      <c r="C70" s="37" t="s">
        <v>30</v>
      </c>
      <c r="D70" s="48"/>
      <c r="E70" s="48"/>
      <c r="F70" s="48">
        <v>1.65</v>
      </c>
      <c r="G70" s="48"/>
      <c r="H70" s="48"/>
      <c r="I70" s="48"/>
      <c r="J70" s="48">
        <v>30</v>
      </c>
      <c r="K70" s="48"/>
      <c r="L70" s="48"/>
      <c r="M70" s="38">
        <f t="shared" ref="M70:M71" si="15">IF(SUM(D70:L70)=0,"",IF(SUM(D70:L70)&gt;100,100,SUM(D70:L70)))</f>
        <v>31.65</v>
      </c>
      <c r="N70" s="42"/>
      <c r="O70" s="44" t="str">
        <f>IF(SUM(D70:L70)&gt;100,"^","")</f>
        <v/>
      </c>
    </row>
    <row r="71" spans="2:15" s="31" customFormat="1" ht="15" customHeight="1">
      <c r="B71" s="49" t="s">
        <v>300</v>
      </c>
      <c r="C71" s="37" t="s">
        <v>50</v>
      </c>
      <c r="D71" s="48"/>
      <c r="E71" s="48"/>
      <c r="F71" s="48">
        <v>1.65</v>
      </c>
      <c r="G71" s="48"/>
      <c r="H71" s="48"/>
      <c r="I71" s="48"/>
      <c r="J71" s="48">
        <v>30</v>
      </c>
      <c r="K71" s="48"/>
      <c r="L71" s="48"/>
      <c r="M71" s="38">
        <f t="shared" si="15"/>
        <v>31.65</v>
      </c>
      <c r="N71" s="50" t="str">
        <f>IF(M70&lt;&gt;M71,".","")</f>
        <v/>
      </c>
      <c r="O71" s="43" t="str">
        <f>IF(SUM(D71:L71)&gt;100,"^","")</f>
        <v/>
      </c>
    </row>
    <row r="72" spans="2:15" s="31" customFormat="1" ht="15" customHeight="1">
      <c r="B72" s="81" t="s">
        <v>296</v>
      </c>
      <c r="C72" s="78" t="s">
        <v>26</v>
      </c>
      <c r="D72" s="79"/>
      <c r="E72" s="79"/>
      <c r="F72" s="79">
        <v>0.75</v>
      </c>
      <c r="G72" s="79"/>
      <c r="H72" s="79"/>
      <c r="I72" s="79"/>
      <c r="J72" s="79">
        <v>24</v>
      </c>
      <c r="K72" s="79"/>
      <c r="L72" s="79"/>
      <c r="M72" s="80">
        <f>IF(SUM(D72:L72)=0,"",IF(SUM(D72:L72)&gt;100,100,SUM(D72:L72)))</f>
        <v>24.75</v>
      </c>
      <c r="N72" s="32" t="str">
        <f>IF(AND(M72&lt;&gt;"",OR(M70&lt;&gt;M71,M71&lt;&gt;M72)),"*","")</f>
        <v>*</v>
      </c>
      <c r="O72" s="45" t="str">
        <f>IF(SUM(D72:L72)=0,"",IF(SUM(D72:L72)&gt;100,"^",IF(SUM(D72:L72)&lt;30,"Ödeme Yok!","")))</f>
        <v>Ödeme Yok!</v>
      </c>
    </row>
    <row r="73" spans="2:15" ht="3" customHeight="1">
      <c r="B73" s="33"/>
      <c r="C73" s="39"/>
      <c r="D73" s="39"/>
      <c r="E73" s="39"/>
      <c r="F73" s="39"/>
      <c r="G73" s="39"/>
      <c r="H73" s="39"/>
      <c r="I73" s="39"/>
      <c r="J73" s="39"/>
      <c r="K73" s="39"/>
      <c r="L73" s="39"/>
      <c r="M73" s="39"/>
      <c r="N73" s="42"/>
    </row>
    <row r="74" spans="2:15" s="31" customFormat="1" ht="15" customHeight="1">
      <c r="B74" s="47" t="s">
        <v>47</v>
      </c>
      <c r="C74" s="37" t="s">
        <v>30</v>
      </c>
      <c r="D74" s="48"/>
      <c r="E74" s="48"/>
      <c r="F74" s="48">
        <v>21.475000000000001</v>
      </c>
      <c r="G74" s="48"/>
      <c r="H74" s="48"/>
      <c r="I74" s="48"/>
      <c r="J74" s="48">
        <v>29.4</v>
      </c>
      <c r="K74" s="48"/>
      <c r="L74" s="48"/>
      <c r="M74" s="38">
        <f t="shared" ref="M74:M75" si="16">IF(SUM(D74:L74)=0,"",IF(SUM(D74:L74)&gt;100,100,SUM(D74:L74)))</f>
        <v>50.875</v>
      </c>
      <c r="N74" s="42"/>
      <c r="O74" s="44" t="str">
        <f>IF(SUM(D74:L74)&gt;100,"^","")</f>
        <v/>
      </c>
    </row>
    <row r="75" spans="2:15" s="31" customFormat="1" ht="15" customHeight="1">
      <c r="B75" s="49" t="s">
        <v>301</v>
      </c>
      <c r="C75" s="37" t="s">
        <v>50</v>
      </c>
      <c r="D75" s="48"/>
      <c r="E75" s="48"/>
      <c r="F75" s="48">
        <v>21.475000000000001</v>
      </c>
      <c r="G75" s="48"/>
      <c r="H75" s="48"/>
      <c r="I75" s="48"/>
      <c r="J75" s="48">
        <v>29.4</v>
      </c>
      <c r="K75" s="48"/>
      <c r="L75" s="48"/>
      <c r="M75" s="38">
        <f t="shared" si="16"/>
        <v>50.875</v>
      </c>
      <c r="N75" s="50" t="str">
        <f>IF(M74&lt;&gt;M75,".","")</f>
        <v/>
      </c>
      <c r="O75" s="43" t="str">
        <f>IF(SUM(D75:L75)&gt;100,"^","")</f>
        <v/>
      </c>
    </row>
    <row r="76" spans="2:15" s="31" customFormat="1" ht="15" customHeight="1">
      <c r="B76" s="81" t="s">
        <v>296</v>
      </c>
      <c r="C76" s="78" t="s">
        <v>26</v>
      </c>
      <c r="D76" s="79"/>
      <c r="E76" s="79"/>
      <c r="F76" s="79">
        <v>12.55</v>
      </c>
      <c r="G76" s="79"/>
      <c r="H76" s="79"/>
      <c r="I76" s="79"/>
      <c r="J76" s="79">
        <v>1.65</v>
      </c>
      <c r="K76" s="79"/>
      <c r="L76" s="79"/>
      <c r="M76" s="80">
        <f>IF(SUM(D76:L76)=0,"",IF(SUM(D76:L76)&gt;100,100,SUM(D76:L76)))</f>
        <v>14.200000000000001</v>
      </c>
      <c r="N76" s="32" t="str">
        <f>IF(AND(M76&lt;&gt;"",OR(M74&lt;&gt;M75,M75&lt;&gt;M76)),"*","")</f>
        <v>*</v>
      </c>
      <c r="O76" s="45" t="str">
        <f>IF(SUM(D76:L76)=0,"",IF(SUM(D76:L76)&gt;100,"^",IF(SUM(D76:L76)&lt;30,"Ödeme Yok!","")))</f>
        <v>Ödeme Yok!</v>
      </c>
    </row>
    <row r="77" spans="2:15" ht="3" customHeight="1">
      <c r="B77" s="33"/>
      <c r="C77" s="39"/>
      <c r="D77" s="39"/>
      <c r="E77" s="39"/>
      <c r="F77" s="39"/>
      <c r="G77" s="39"/>
      <c r="H77" s="39"/>
      <c r="I77" s="39"/>
      <c r="J77" s="39"/>
      <c r="K77" s="39"/>
      <c r="L77" s="39"/>
      <c r="M77" s="39"/>
      <c r="N77" s="42"/>
    </row>
    <row r="78" spans="2:15" s="31" customFormat="1" ht="15" customHeight="1">
      <c r="B78" s="47" t="s">
        <v>47</v>
      </c>
      <c r="C78" s="37" t="s">
        <v>30</v>
      </c>
      <c r="D78" s="48"/>
      <c r="E78" s="48"/>
      <c r="F78" s="48">
        <v>11.324999999999999</v>
      </c>
      <c r="G78" s="48"/>
      <c r="H78" s="48"/>
      <c r="I78" s="48"/>
      <c r="J78" s="48">
        <v>22.5</v>
      </c>
      <c r="K78" s="48"/>
      <c r="L78" s="48"/>
      <c r="M78" s="38">
        <f t="shared" ref="M78:M79" si="17">IF(SUM(D78:L78)=0,"",IF(SUM(D78:L78)&gt;100,100,SUM(D78:L78)))</f>
        <v>33.825000000000003</v>
      </c>
      <c r="N78" s="42"/>
      <c r="O78" s="44" t="str">
        <f>IF(SUM(D78:L78)&gt;100,"^","")</f>
        <v/>
      </c>
    </row>
    <row r="79" spans="2:15" s="31" customFormat="1" ht="15" customHeight="1">
      <c r="B79" s="49" t="s">
        <v>302</v>
      </c>
      <c r="C79" s="37" t="s">
        <v>50</v>
      </c>
      <c r="D79" s="48"/>
      <c r="E79" s="48"/>
      <c r="F79" s="48">
        <v>11.324999999999999</v>
      </c>
      <c r="G79" s="48"/>
      <c r="H79" s="48"/>
      <c r="I79" s="48"/>
      <c r="J79" s="48">
        <v>22.5</v>
      </c>
      <c r="K79" s="48"/>
      <c r="L79" s="48"/>
      <c r="M79" s="38">
        <f t="shared" si="17"/>
        <v>33.825000000000003</v>
      </c>
      <c r="N79" s="50" t="str">
        <f>IF(M78&lt;&gt;M79,".","")</f>
        <v/>
      </c>
      <c r="O79" s="43" t="str">
        <f>IF(SUM(D79:L79)&gt;100,"^","")</f>
        <v/>
      </c>
    </row>
    <row r="80" spans="2:15" s="31" customFormat="1" ht="15" customHeight="1">
      <c r="B80" s="81" t="s">
        <v>296</v>
      </c>
      <c r="C80" s="78" t="s">
        <v>26</v>
      </c>
      <c r="D80" s="79"/>
      <c r="E80" s="79"/>
      <c r="F80" s="79">
        <v>9.3000000000000007</v>
      </c>
      <c r="G80" s="79"/>
      <c r="H80" s="79"/>
      <c r="I80" s="79"/>
      <c r="J80" s="79">
        <v>21.3</v>
      </c>
      <c r="K80" s="79"/>
      <c r="L80" s="79"/>
      <c r="M80" s="80">
        <f>IF(SUM(D80:L80)=0,"",IF(SUM(D80:L80)&gt;100,100,SUM(D80:L80)))</f>
        <v>30.6</v>
      </c>
      <c r="N80" s="32" t="str">
        <f>IF(AND(M80&lt;&gt;"",OR(M78&lt;&gt;M79,M79&lt;&gt;M80)),"*","")</f>
        <v>*</v>
      </c>
      <c r="O80" s="45" t="str">
        <f>IF(SUM(D80:L80)=0,"",IF(SUM(D80:L80)&gt;100,"^",IF(SUM(D80:L80)&lt;30,"Ödeme Yok!","")))</f>
        <v/>
      </c>
    </row>
    <row r="81" spans="2:15" ht="3" customHeight="1">
      <c r="B81" s="33"/>
      <c r="C81" s="39"/>
      <c r="D81" s="39"/>
      <c r="E81" s="39"/>
      <c r="F81" s="39"/>
      <c r="G81" s="39"/>
      <c r="H81" s="39"/>
      <c r="I81" s="39"/>
      <c r="J81" s="39"/>
      <c r="K81" s="39"/>
      <c r="L81" s="39"/>
      <c r="M81" s="39"/>
      <c r="N81" s="42"/>
    </row>
    <row r="82" spans="2:15" s="31" customFormat="1" ht="15" customHeight="1">
      <c r="B82" s="47" t="s">
        <v>47</v>
      </c>
      <c r="C82" s="37" t="s">
        <v>30</v>
      </c>
      <c r="D82" s="48"/>
      <c r="E82" s="48"/>
      <c r="F82" s="48">
        <v>30</v>
      </c>
      <c r="G82" s="48"/>
      <c r="H82" s="48"/>
      <c r="I82" s="48"/>
      <c r="J82" s="48">
        <v>9</v>
      </c>
      <c r="K82" s="48">
        <v>1.8</v>
      </c>
      <c r="L82" s="48"/>
      <c r="M82" s="38">
        <f t="shared" ref="M82:M83" si="18">IF(SUM(D82:L82)=0,"",IF(SUM(D82:L82)&gt;100,100,SUM(D82:L82)))</f>
        <v>40.799999999999997</v>
      </c>
      <c r="N82" s="42"/>
      <c r="O82" s="44" t="str">
        <f>IF(SUM(D82:L82)&gt;100,"^","")</f>
        <v/>
      </c>
    </row>
    <row r="83" spans="2:15" s="31" customFormat="1" ht="15" customHeight="1">
      <c r="B83" s="49" t="s">
        <v>303</v>
      </c>
      <c r="C83" s="37" t="s">
        <v>50</v>
      </c>
      <c r="D83" s="48"/>
      <c r="E83" s="48"/>
      <c r="F83" s="48">
        <v>18</v>
      </c>
      <c r="G83" s="48"/>
      <c r="H83" s="48"/>
      <c r="I83" s="48"/>
      <c r="J83" s="48">
        <v>9</v>
      </c>
      <c r="K83" s="48">
        <v>1.8</v>
      </c>
      <c r="L83" s="48"/>
      <c r="M83" s="38">
        <f t="shared" si="18"/>
        <v>28.8</v>
      </c>
      <c r="N83" s="50" t="str">
        <f>IF(M82&lt;&gt;M83,".","")</f>
        <v>.</v>
      </c>
      <c r="O83" s="43" t="str">
        <f>IF(SUM(D83:L83)&gt;100,"^","")</f>
        <v/>
      </c>
    </row>
    <row r="84" spans="2:15" s="31" customFormat="1" ht="15" customHeight="1">
      <c r="B84" s="81" t="s">
        <v>296</v>
      </c>
      <c r="C84" s="78" t="s">
        <v>26</v>
      </c>
      <c r="D84" s="79"/>
      <c r="E84" s="79"/>
      <c r="F84" s="79">
        <v>12.6</v>
      </c>
      <c r="G84" s="79"/>
      <c r="H84" s="79"/>
      <c r="I84" s="79"/>
      <c r="J84" s="79">
        <v>2.4</v>
      </c>
      <c r="K84" s="79">
        <v>0</v>
      </c>
      <c r="L84" s="79"/>
      <c r="M84" s="80">
        <f>IF(SUM(D84:L84)=0,"",IF(SUM(D84:L84)&gt;100,100,SUM(D84:L84)))</f>
        <v>15</v>
      </c>
      <c r="N84" s="32" t="str">
        <f>IF(AND(M84&lt;&gt;"",OR(M82&lt;&gt;M83,M83&lt;&gt;M84)),"*","")</f>
        <v>*</v>
      </c>
      <c r="O84" s="45" t="str">
        <f>IF(SUM(D84:L84)=0,"",IF(SUM(D84:L84)&gt;100,"^",IF(SUM(D84:L84)&lt;30,"Ödeme Yok!","")))</f>
        <v>Ödeme Yok!</v>
      </c>
    </row>
  </sheetData>
  <sheetProtection password="C7B9" sheet="1" objects="1" scenarios="1"/>
  <mergeCells count="7">
    <mergeCell ref="B6:C6"/>
    <mergeCell ref="D6:M6"/>
    <mergeCell ref="B2:H2"/>
    <mergeCell ref="I2:N4"/>
    <mergeCell ref="B3:H3"/>
    <mergeCell ref="B4:H4"/>
    <mergeCell ref="B5:O5"/>
  </mergeCells>
  <dataValidations count="4">
    <dataValidation type="list" allowBlank="1" showInputMessage="1" showErrorMessage="1" promptTitle="unvan" sqref="B10 B14 B18 B22 B26 B30 B34 B38 B42 B46 B50 B54 B58 B62 B66 B70 B74 B78 B82">
      <formula1>unvan!$A$2:$A$7</formula1>
    </dataValidation>
    <dataValidation type="decimal" allowBlank="1" showInputMessage="1" showErrorMessage="1" errorTitle="UYARI" error="Bu alan için 0-20 arası bir puan girebilirsiniz ve ondalık kısmı virgül ile ayrılmalıdır !" sqref="K10:L12 D10:D12 K14:L16 D14:D16 K18:L20 D18:D20 K22:L24 D22:D24 K26:L28 D26:D28 K30:L32 D30:D32 K34:L36 D34:D36 K38:L40 D38:D40 K42:L44 D42:D44 K46:L48 D46:D48 K50:L52 D50:D52 K54:L56 D54:D56 K58:L60 D58:D60 K62:L64 D62:D64 K66:L68 D66:D68 K70:L72 D70:D72 K74:L76 D74:D76 K78:L80 D78:D80 K82:L84 D82:D84">
      <formula1>0</formula1>
      <formula2>20</formula2>
    </dataValidation>
    <dataValidation type="decimal" allowBlank="1" showInputMessage="1" showErrorMessage="1" errorTitle="UYARI" error="Bu alan için 0-15 arası bir puan girebilirsiniz ve ondalık kısmı virgül ile ayrılmalıdır !" sqref="G10:H12 E10:E12 G14:H16 E14:E16 G18:H20 E18:E20 G22:H24 E22:E24 G26:H28 E26:E28 G30:H32 E30:E32 G34:H36 E34:E36 G38:H40 E38:E40 G42:H44 E42:E44 G46:H48 E46:E48 G50:H52 E50:E52 G54:H56 E54:E56 G58:H60 E58:E60 G62:H64 E62:E64 G66:H68 E66:E68 G70:H72 E70:E72 G74:H76 E74:E76 G78:H80 E78:E80 G82:H84 E82:E84">
      <formula1>0</formula1>
      <formula2>15</formula2>
    </dataValidation>
    <dataValidation type="decimal" allowBlank="1" showInputMessage="1" showErrorMessage="1" errorTitle="UYARI" error="Bu alan için 0-30 arası bir puan girebilirsiniz ve ondalık kısmı virgül ile ayrılmalıdır !" sqref="F10:F12 I10:J12 F14:F16 I14:J16 F18:F20 I18:J20 F22:F24 I22:J24 F26:F28 I26:J28 F30:F32 I30:J32 F34:F36 I34:J36 F38:F40 I38:J40 F42:F44 I42:J44 F46:F48 I46:J48 F50:F52 I50:J52 F54:F56 I54:J56 F58:F60 I58:J60 F62:F64 I62:J64 F66:F68 I66:J68 F70:F72 I70:J72 F74:F76 I74:J76 F78:F80 I78:J80 F82:F84 I82:J84">
      <formula1>0</formula1>
      <formula2>30</formula2>
    </dataValidation>
  </dataValidations>
  <pageMargins left="0.39370078740157483" right="0" top="0.39370078740157483" bottom="0.39370078740157483" header="0.31496062992125984" footer="0.31496062992125984"/>
  <pageSetup paperSize="9" orientation="landscape" r:id="rId1"/>
  <drawing r:id="rId2"/>
</worksheet>
</file>

<file path=xl/worksheets/sheet12.xml><?xml version="1.0" encoding="utf-8"?>
<worksheet xmlns="http://schemas.openxmlformats.org/spreadsheetml/2006/main" xmlns:r="http://schemas.openxmlformats.org/officeDocument/2006/relationships">
  <dimension ref="B1:P13"/>
  <sheetViews>
    <sheetView showGridLines="0" showRuler="0" zoomScaleNormal="100" workbookViewId="0">
      <pane ySplit="8" topLeftCell="A9" activePane="bottomLeft" state="frozen"/>
      <selection pane="bottomLeft" activeCell="B6" sqref="B6:C6"/>
    </sheetView>
  </sheetViews>
  <sheetFormatPr defaultRowHeight="15.75"/>
  <cols>
    <col min="1" max="1" width="0.42578125" style="2" customWidth="1"/>
    <col min="2" max="2" width="20.7109375" style="2" customWidth="1"/>
    <col min="3" max="3" width="12.7109375" style="2" customWidth="1"/>
    <col min="4" max="12" width="9.7109375" style="2" customWidth="1"/>
    <col min="13" max="13" width="9.140625" style="2" customWidth="1"/>
    <col min="14" max="14" width="1.5703125" style="23" customWidth="1"/>
    <col min="15" max="15" width="9.42578125" style="2" customWidth="1"/>
    <col min="16" max="16384" width="9.140625" style="2"/>
  </cols>
  <sheetData>
    <row r="1" spans="2:16" ht="9.75" customHeight="1"/>
    <row r="2" spans="2:16" ht="15.75" customHeight="1">
      <c r="B2" s="91" t="s">
        <v>10</v>
      </c>
      <c r="C2" s="92"/>
      <c r="D2" s="92"/>
      <c r="E2" s="92"/>
      <c r="F2" s="92"/>
      <c r="G2" s="92"/>
      <c r="H2" s="92"/>
      <c r="I2" s="93" t="str">
        <f>Anasayfa!B25&amp;"-"&amp;Anasayfa!C25</f>
        <v>1.12- Tirebolu İletişim Fakültesi</v>
      </c>
      <c r="J2" s="93"/>
      <c r="K2" s="93"/>
      <c r="L2" s="93"/>
      <c r="M2" s="93"/>
      <c r="N2" s="93"/>
      <c r="O2" s="51"/>
    </row>
    <row r="3" spans="2:16" ht="15.75" customHeight="1">
      <c r="B3" s="96" t="s">
        <v>25</v>
      </c>
      <c r="C3" s="97"/>
      <c r="D3" s="97"/>
      <c r="E3" s="97"/>
      <c r="F3" s="97"/>
      <c r="G3" s="97"/>
      <c r="H3" s="97"/>
      <c r="I3" s="94"/>
      <c r="J3" s="94"/>
      <c r="K3" s="94"/>
      <c r="L3" s="94"/>
      <c r="M3" s="94"/>
      <c r="N3" s="94"/>
      <c r="O3" s="52"/>
      <c r="P3" s="5"/>
    </row>
    <row r="4" spans="2:16" ht="15.75" customHeight="1">
      <c r="B4" s="98" t="str">
        <f>Anasayfa!C3</f>
        <v>2019 AKADEMİK TEŞVİK ÖDENEĞİ BAŞVURU SONUÇLARI</v>
      </c>
      <c r="C4" s="99"/>
      <c r="D4" s="99"/>
      <c r="E4" s="99"/>
      <c r="F4" s="99"/>
      <c r="G4" s="99"/>
      <c r="H4" s="99"/>
      <c r="I4" s="95"/>
      <c r="J4" s="95"/>
      <c r="K4" s="95"/>
      <c r="L4" s="95"/>
      <c r="M4" s="95"/>
      <c r="N4" s="95"/>
      <c r="O4" s="53"/>
    </row>
    <row r="5" spans="2:16" ht="13.5" customHeight="1">
      <c r="B5" s="100" t="s">
        <v>122</v>
      </c>
      <c r="C5" s="101"/>
      <c r="D5" s="101"/>
      <c r="E5" s="101"/>
      <c r="F5" s="101"/>
      <c r="G5" s="101"/>
      <c r="H5" s="101"/>
      <c r="I5" s="101"/>
      <c r="J5" s="101"/>
      <c r="K5" s="101"/>
      <c r="L5" s="101"/>
      <c r="M5" s="101"/>
      <c r="N5" s="101"/>
      <c r="O5" s="102"/>
    </row>
    <row r="6" spans="2:16">
      <c r="B6" s="86" t="s">
        <v>123</v>
      </c>
      <c r="C6" s="87"/>
      <c r="D6" s="88" t="s">
        <v>32</v>
      </c>
      <c r="E6" s="89"/>
      <c r="F6" s="89"/>
      <c r="G6" s="89"/>
      <c r="H6" s="89"/>
      <c r="I6" s="89"/>
      <c r="J6" s="89"/>
      <c r="K6" s="89"/>
      <c r="L6" s="89"/>
      <c r="M6" s="90"/>
    </row>
    <row r="7" spans="2:16" s="20" customFormat="1" ht="15" customHeight="1">
      <c r="B7" s="54" t="s">
        <v>55</v>
      </c>
      <c r="C7" s="55" t="s">
        <v>48</v>
      </c>
      <c r="D7" s="56" t="s">
        <v>1</v>
      </c>
      <c r="E7" s="57" t="s">
        <v>2</v>
      </c>
      <c r="F7" s="58" t="s">
        <v>3</v>
      </c>
      <c r="G7" s="59" t="s">
        <v>4</v>
      </c>
      <c r="H7" s="58" t="s">
        <v>5</v>
      </c>
      <c r="I7" s="57" t="s">
        <v>6</v>
      </c>
      <c r="J7" s="58" t="s">
        <v>7</v>
      </c>
      <c r="K7" s="59" t="s">
        <v>8</v>
      </c>
      <c r="L7" s="58" t="s">
        <v>9</v>
      </c>
      <c r="M7" s="35" t="s">
        <v>0</v>
      </c>
      <c r="N7" s="23"/>
      <c r="O7" s="40"/>
    </row>
    <row r="8" spans="2:16" s="24" customFormat="1" ht="15" customHeight="1">
      <c r="B8" s="60" t="s">
        <v>51</v>
      </c>
      <c r="C8" s="61" t="s">
        <v>49</v>
      </c>
      <c r="D8" s="62" t="s">
        <v>45</v>
      </c>
      <c r="E8" s="63" t="s">
        <v>44</v>
      </c>
      <c r="F8" s="64" t="s">
        <v>46</v>
      </c>
      <c r="G8" s="65" t="s">
        <v>44</v>
      </c>
      <c r="H8" s="64" t="s">
        <v>44</v>
      </c>
      <c r="I8" s="63" t="s">
        <v>46</v>
      </c>
      <c r="J8" s="64" t="s">
        <v>46</v>
      </c>
      <c r="K8" s="65" t="s">
        <v>45</v>
      </c>
      <c r="L8" s="64" t="s">
        <v>45</v>
      </c>
      <c r="M8" s="34" t="s">
        <v>31</v>
      </c>
      <c r="N8" s="23"/>
      <c r="O8" s="41" t="s">
        <v>53</v>
      </c>
    </row>
    <row r="9" spans="2:16" s="30" customFormat="1" ht="3" customHeight="1">
      <c r="B9" s="25"/>
      <c r="C9" s="25"/>
      <c r="D9" s="26"/>
      <c r="E9" s="27"/>
      <c r="F9" s="27"/>
      <c r="G9" s="28"/>
      <c r="H9" s="27"/>
      <c r="I9" s="27"/>
      <c r="J9" s="27"/>
      <c r="K9" s="28"/>
      <c r="L9" s="27"/>
      <c r="M9" s="28"/>
      <c r="N9" s="29"/>
    </row>
    <row r="10" spans="2:16" s="31" customFormat="1" ht="15" customHeight="1">
      <c r="B10" s="47" t="s">
        <v>127</v>
      </c>
      <c r="C10" s="37" t="s">
        <v>30</v>
      </c>
      <c r="D10" s="48"/>
      <c r="E10" s="48"/>
      <c r="F10" s="48">
        <v>30</v>
      </c>
      <c r="G10" s="48"/>
      <c r="H10" s="48"/>
      <c r="I10" s="48"/>
      <c r="J10" s="48">
        <v>23.4</v>
      </c>
      <c r="K10" s="48"/>
      <c r="L10" s="48"/>
      <c r="M10" s="38">
        <f t="shared" ref="M10:M11" si="0">IF(SUM(D10:L10)=0,"",IF(SUM(D10:L10)&gt;100,100,SUM(D10:L10)))</f>
        <v>53.4</v>
      </c>
      <c r="N10" s="42"/>
      <c r="O10" s="44" t="str">
        <f>IF(SUM(D10:L10)&gt;100,"^","")</f>
        <v/>
      </c>
    </row>
    <row r="11" spans="2:16" s="31" customFormat="1" ht="15" customHeight="1">
      <c r="B11" s="49" t="s">
        <v>140</v>
      </c>
      <c r="C11" s="37" t="s">
        <v>50</v>
      </c>
      <c r="D11" s="48"/>
      <c r="E11" s="48"/>
      <c r="F11" s="48">
        <v>30</v>
      </c>
      <c r="G11" s="48"/>
      <c r="H11" s="48"/>
      <c r="I11" s="48"/>
      <c r="J11" s="48">
        <v>23.4</v>
      </c>
      <c r="K11" s="48"/>
      <c r="L11" s="48"/>
      <c r="M11" s="38">
        <f t="shared" si="0"/>
        <v>53.4</v>
      </c>
      <c r="N11" s="50" t="str">
        <f>IF(M10&lt;&gt;M11,".","")</f>
        <v/>
      </c>
      <c r="O11" s="43" t="str">
        <f>IF(SUM(D11:L11)&gt;100,"^","")</f>
        <v/>
      </c>
    </row>
    <row r="12" spans="2:16" s="31" customFormat="1" ht="15" customHeight="1">
      <c r="B12" s="81" t="s">
        <v>141</v>
      </c>
      <c r="C12" s="78" t="s">
        <v>26</v>
      </c>
      <c r="D12" s="79"/>
      <c r="E12" s="79"/>
      <c r="F12" s="79">
        <v>30</v>
      </c>
      <c r="G12" s="79"/>
      <c r="H12" s="79"/>
      <c r="I12" s="79"/>
      <c r="J12" s="79">
        <v>23.4</v>
      </c>
      <c r="K12" s="79"/>
      <c r="L12" s="79"/>
      <c r="M12" s="80">
        <f>IF(SUM(D12:L12)=0,"",IF(SUM(D12:L12)&gt;100,100,SUM(D12:L12)))</f>
        <v>53.4</v>
      </c>
      <c r="N12" s="32" t="str">
        <f>IF(AND(M12&lt;&gt;"",OR(M10&lt;&gt;M11,M11&lt;&gt;M12)),"*","")</f>
        <v/>
      </c>
      <c r="O12" s="45" t="str">
        <f>IF(SUM(D12:L12)=0,"",IF(SUM(D12:L12)&gt;100,"^",IF(SUM(D12:L12)&lt;30,"Ödeme Yok!","")))</f>
        <v/>
      </c>
    </row>
    <row r="13" spans="2:16" ht="3" customHeight="1">
      <c r="B13" s="33"/>
      <c r="C13" s="39"/>
      <c r="D13" s="39"/>
      <c r="E13" s="39"/>
      <c r="F13" s="39"/>
      <c r="G13" s="39"/>
      <c r="H13" s="39"/>
      <c r="I13" s="39"/>
      <c r="J13" s="39"/>
      <c r="K13" s="39"/>
      <c r="L13" s="39"/>
      <c r="M13" s="39"/>
      <c r="N13" s="42"/>
    </row>
  </sheetData>
  <sheetProtection password="C7B9" sheet="1" objects="1" scenarios="1"/>
  <mergeCells count="7">
    <mergeCell ref="B6:C6"/>
    <mergeCell ref="D6:M6"/>
    <mergeCell ref="B2:H2"/>
    <mergeCell ref="I2:N4"/>
    <mergeCell ref="B3:H3"/>
    <mergeCell ref="B4:H4"/>
    <mergeCell ref="B5:O5"/>
  </mergeCells>
  <dataValidations count="4">
    <dataValidation type="decimal" allowBlank="1" showInputMessage="1" showErrorMessage="1" errorTitle="UYARI" error="Bu alan için 0-30 arası bir puan girebilirsiniz ve ondalık kısmı virgül ile ayrılmalıdır !" sqref="F10:F12 I10:J12">
      <formula1>0</formula1>
      <formula2>30</formula2>
    </dataValidation>
    <dataValidation type="decimal" allowBlank="1" showInputMessage="1" showErrorMessage="1" errorTitle="UYARI" error="Bu alan için 0-15 arası bir puan girebilirsiniz ve ondalık kısmı virgül ile ayrılmalıdır !" sqref="G10:H12 E10:E12">
      <formula1>0</formula1>
      <formula2>15</formula2>
    </dataValidation>
    <dataValidation type="decimal" allowBlank="1" showInputMessage="1" showErrorMessage="1" errorTitle="UYARI" error="Bu alan için 0-20 arası bir puan girebilirsiniz ve ondalık kısmı virgül ile ayrılmalıdır !" sqref="K10:L12 D10:D12">
      <formula1>0</formula1>
      <formula2>20</formula2>
    </dataValidation>
    <dataValidation type="list" allowBlank="1" showInputMessage="1" showErrorMessage="1" promptTitle="unvan" sqref="B10">
      <formula1>unvan!$A$2:$A$7</formula1>
    </dataValidation>
  </dataValidations>
  <pageMargins left="0.39370078740157483" right="0" top="0.39370078740157483" bottom="0.39370078740157483" header="0.31496062992125984" footer="0.31496062992125984"/>
  <pageSetup paperSize="9" orientation="landscape" r:id="rId1"/>
  <drawing r:id="rId2"/>
</worksheet>
</file>

<file path=xl/worksheets/sheet13.xml><?xml version="1.0" encoding="utf-8"?>
<worksheet xmlns="http://schemas.openxmlformats.org/spreadsheetml/2006/main" xmlns:r="http://schemas.openxmlformats.org/officeDocument/2006/relationships">
  <dimension ref="B1:P17"/>
  <sheetViews>
    <sheetView showGridLines="0" showRuler="0" zoomScaleNormal="100" workbookViewId="0">
      <pane ySplit="8" topLeftCell="A9" activePane="bottomLeft" state="frozen"/>
      <selection pane="bottomLeft" activeCell="B6" sqref="B6:C6"/>
    </sheetView>
  </sheetViews>
  <sheetFormatPr defaultRowHeight="15.75"/>
  <cols>
    <col min="1" max="1" width="0.42578125" style="2" customWidth="1"/>
    <col min="2" max="2" width="20.7109375" style="2" customWidth="1"/>
    <col min="3" max="3" width="12.7109375" style="2" customWidth="1"/>
    <col min="4" max="12" width="9.7109375" style="2" customWidth="1"/>
    <col min="13" max="13" width="9.140625" style="2" customWidth="1"/>
    <col min="14" max="14" width="1.5703125" style="23" customWidth="1"/>
    <col min="15" max="15" width="9.42578125" style="2" customWidth="1"/>
    <col min="16" max="16384" width="9.140625" style="2"/>
  </cols>
  <sheetData>
    <row r="1" spans="2:16" ht="9.75" customHeight="1"/>
    <row r="2" spans="2:16" ht="15.75" customHeight="1">
      <c r="B2" s="91" t="s">
        <v>10</v>
      </c>
      <c r="C2" s="92"/>
      <c r="D2" s="92"/>
      <c r="E2" s="92"/>
      <c r="F2" s="92"/>
      <c r="G2" s="92"/>
      <c r="H2" s="92"/>
      <c r="I2" s="93" t="str">
        <f>Anasayfa!B26&amp;"-"&amp;Anasayfa!C26</f>
        <v>1.13-Turizm Fakültesi</v>
      </c>
      <c r="J2" s="93"/>
      <c r="K2" s="93"/>
      <c r="L2" s="93"/>
      <c r="M2" s="93"/>
      <c r="N2" s="93"/>
      <c r="O2" s="51"/>
    </row>
    <row r="3" spans="2:16" ht="15.75" customHeight="1">
      <c r="B3" s="96" t="s">
        <v>25</v>
      </c>
      <c r="C3" s="97"/>
      <c r="D3" s="97"/>
      <c r="E3" s="97"/>
      <c r="F3" s="97"/>
      <c r="G3" s="97"/>
      <c r="H3" s="97"/>
      <c r="I3" s="94"/>
      <c r="J3" s="94"/>
      <c r="K3" s="94"/>
      <c r="L3" s="94"/>
      <c r="M3" s="94"/>
      <c r="N3" s="94"/>
      <c r="O3" s="52"/>
      <c r="P3" s="5"/>
    </row>
    <row r="4" spans="2:16" ht="15.75" customHeight="1">
      <c r="B4" s="98" t="str">
        <f>Anasayfa!C3</f>
        <v>2019 AKADEMİK TEŞVİK ÖDENEĞİ BAŞVURU SONUÇLARI</v>
      </c>
      <c r="C4" s="99"/>
      <c r="D4" s="99"/>
      <c r="E4" s="99"/>
      <c r="F4" s="99"/>
      <c r="G4" s="99"/>
      <c r="H4" s="99"/>
      <c r="I4" s="95"/>
      <c r="J4" s="95"/>
      <c r="K4" s="95"/>
      <c r="L4" s="95"/>
      <c r="M4" s="95"/>
      <c r="N4" s="95"/>
      <c r="O4" s="53"/>
    </row>
    <row r="5" spans="2:16" ht="13.5" customHeight="1">
      <c r="B5" s="100" t="s">
        <v>122</v>
      </c>
      <c r="C5" s="101"/>
      <c r="D5" s="101"/>
      <c r="E5" s="101"/>
      <c r="F5" s="101"/>
      <c r="G5" s="101"/>
      <c r="H5" s="101"/>
      <c r="I5" s="101"/>
      <c r="J5" s="101"/>
      <c r="K5" s="101"/>
      <c r="L5" s="101"/>
      <c r="M5" s="101"/>
      <c r="N5" s="101"/>
      <c r="O5" s="102"/>
    </row>
    <row r="6" spans="2:16">
      <c r="B6" s="86" t="s">
        <v>123</v>
      </c>
      <c r="C6" s="87"/>
      <c r="D6" s="88" t="s">
        <v>32</v>
      </c>
      <c r="E6" s="89"/>
      <c r="F6" s="89"/>
      <c r="G6" s="89"/>
      <c r="H6" s="89"/>
      <c r="I6" s="89"/>
      <c r="J6" s="89"/>
      <c r="K6" s="89"/>
      <c r="L6" s="89"/>
      <c r="M6" s="90"/>
    </row>
    <row r="7" spans="2:16" s="20" customFormat="1" ht="15" customHeight="1">
      <c r="B7" s="54" t="s">
        <v>55</v>
      </c>
      <c r="C7" s="55" t="s">
        <v>48</v>
      </c>
      <c r="D7" s="56" t="s">
        <v>1</v>
      </c>
      <c r="E7" s="57" t="s">
        <v>2</v>
      </c>
      <c r="F7" s="58" t="s">
        <v>3</v>
      </c>
      <c r="G7" s="59" t="s">
        <v>4</v>
      </c>
      <c r="H7" s="58" t="s">
        <v>5</v>
      </c>
      <c r="I7" s="57" t="s">
        <v>6</v>
      </c>
      <c r="J7" s="58" t="s">
        <v>7</v>
      </c>
      <c r="K7" s="59" t="s">
        <v>8</v>
      </c>
      <c r="L7" s="58" t="s">
        <v>9</v>
      </c>
      <c r="M7" s="35" t="s">
        <v>0</v>
      </c>
      <c r="N7" s="23"/>
      <c r="O7" s="40"/>
    </row>
    <row r="8" spans="2:16" s="24" customFormat="1" ht="15" customHeight="1">
      <c r="B8" s="60" t="s">
        <v>51</v>
      </c>
      <c r="C8" s="61" t="s">
        <v>49</v>
      </c>
      <c r="D8" s="62" t="s">
        <v>45</v>
      </c>
      <c r="E8" s="63" t="s">
        <v>44</v>
      </c>
      <c r="F8" s="64" t="s">
        <v>46</v>
      </c>
      <c r="G8" s="65" t="s">
        <v>44</v>
      </c>
      <c r="H8" s="64" t="s">
        <v>44</v>
      </c>
      <c r="I8" s="63" t="s">
        <v>46</v>
      </c>
      <c r="J8" s="64" t="s">
        <v>46</v>
      </c>
      <c r="K8" s="65" t="s">
        <v>45</v>
      </c>
      <c r="L8" s="64" t="s">
        <v>45</v>
      </c>
      <c r="M8" s="34" t="s">
        <v>31</v>
      </c>
      <c r="N8" s="23"/>
      <c r="O8" s="41" t="s">
        <v>53</v>
      </c>
    </row>
    <row r="9" spans="2:16" s="30" customFormat="1" ht="3" customHeight="1">
      <c r="B9" s="25"/>
      <c r="C9" s="25"/>
      <c r="D9" s="26"/>
      <c r="E9" s="27"/>
      <c r="F9" s="27"/>
      <c r="G9" s="28"/>
      <c r="H9" s="27"/>
      <c r="I9" s="27"/>
      <c r="J9" s="27"/>
      <c r="K9" s="28"/>
      <c r="L9" s="27"/>
      <c r="M9" s="28"/>
      <c r="N9" s="29"/>
    </row>
    <row r="10" spans="2:16" s="31" customFormat="1" ht="15" customHeight="1">
      <c r="B10" s="47" t="s">
        <v>47</v>
      </c>
      <c r="C10" s="37" t="s">
        <v>30</v>
      </c>
      <c r="D10" s="48"/>
      <c r="E10" s="48"/>
      <c r="F10" s="48">
        <v>30</v>
      </c>
      <c r="G10" s="48"/>
      <c r="H10" s="48"/>
      <c r="I10" s="48"/>
      <c r="J10" s="48"/>
      <c r="K10" s="48"/>
      <c r="L10" s="48"/>
      <c r="M10" s="38">
        <f t="shared" ref="M10:M11" si="0">IF(SUM(D10:L10)=0,"",IF(SUM(D10:L10)&gt;100,100,SUM(D10:L10)))</f>
        <v>30</v>
      </c>
      <c r="N10" s="42"/>
      <c r="O10" s="44" t="str">
        <f>IF(SUM(D10:L10)&gt;100,"^","")</f>
        <v/>
      </c>
    </row>
    <row r="11" spans="2:16" s="31" customFormat="1" ht="15" customHeight="1">
      <c r="B11" s="49" t="s">
        <v>136</v>
      </c>
      <c r="C11" s="37" t="s">
        <v>50</v>
      </c>
      <c r="D11" s="48"/>
      <c r="E11" s="48"/>
      <c r="F11" s="48">
        <v>30</v>
      </c>
      <c r="G11" s="48"/>
      <c r="H11" s="48"/>
      <c r="I11" s="48"/>
      <c r="J11" s="48"/>
      <c r="K11" s="48"/>
      <c r="L11" s="48"/>
      <c r="M11" s="38">
        <f t="shared" si="0"/>
        <v>30</v>
      </c>
      <c r="N11" s="50" t="str">
        <f>IF(M10&lt;&gt;M11,".","")</f>
        <v/>
      </c>
      <c r="O11" s="43" t="str">
        <f>IF(SUM(D11:L11)&gt;100,"^","")</f>
        <v/>
      </c>
    </row>
    <row r="12" spans="2:16" s="31" customFormat="1" ht="15" customHeight="1">
      <c r="B12" s="81" t="s">
        <v>142</v>
      </c>
      <c r="C12" s="78" t="s">
        <v>26</v>
      </c>
      <c r="D12" s="79"/>
      <c r="E12" s="79"/>
      <c r="F12" s="79">
        <v>30</v>
      </c>
      <c r="G12" s="79"/>
      <c r="H12" s="79"/>
      <c r="I12" s="79"/>
      <c r="J12" s="79"/>
      <c r="K12" s="79"/>
      <c r="L12" s="79"/>
      <c r="M12" s="80">
        <f>IF(SUM(D12:L12)=0,"",IF(SUM(D12:L12)&gt;100,100,SUM(D12:L12)))</f>
        <v>30</v>
      </c>
      <c r="N12" s="32" t="str">
        <f>IF(AND(M12&lt;&gt;"",OR(M10&lt;&gt;M11,M11&lt;&gt;M12)),"*","")</f>
        <v/>
      </c>
      <c r="O12" s="45" t="str">
        <f>IF(SUM(D12:L12)=0,"",IF(SUM(D12:L12)&gt;100,"^",IF(SUM(D12:L12)&lt;30,"Ödeme Yok!","")))</f>
        <v/>
      </c>
    </row>
    <row r="13" spans="2:16" ht="3" customHeight="1">
      <c r="B13" s="33"/>
      <c r="C13" s="39"/>
      <c r="D13" s="39"/>
      <c r="E13" s="39"/>
      <c r="F13" s="39"/>
      <c r="G13" s="39"/>
      <c r="H13" s="39"/>
      <c r="I13" s="39"/>
      <c r="J13" s="39"/>
      <c r="K13" s="39"/>
      <c r="L13" s="39"/>
      <c r="M13" s="39"/>
      <c r="N13" s="42"/>
    </row>
    <row r="14" spans="2:16" s="31" customFormat="1" ht="15" customHeight="1">
      <c r="B14" s="47" t="s">
        <v>47</v>
      </c>
      <c r="C14" s="37" t="s">
        <v>30</v>
      </c>
      <c r="D14" s="48"/>
      <c r="E14" s="48"/>
      <c r="F14" s="48">
        <v>29.4</v>
      </c>
      <c r="G14" s="48"/>
      <c r="H14" s="48"/>
      <c r="I14" s="48"/>
      <c r="J14" s="48">
        <v>8.4</v>
      </c>
      <c r="K14" s="48"/>
      <c r="L14" s="48"/>
      <c r="M14" s="38">
        <f t="shared" ref="M14:M15" si="1">IF(SUM(D14:L14)=0,"",IF(SUM(D14:L14)&gt;100,100,SUM(D14:L14)))</f>
        <v>37.799999999999997</v>
      </c>
      <c r="N14" s="42"/>
      <c r="O14" s="44" t="str">
        <f>IF(SUM(D14:L14)&gt;100,"^","")</f>
        <v/>
      </c>
    </row>
    <row r="15" spans="2:16" s="31" customFormat="1" ht="15" customHeight="1">
      <c r="B15" s="49" t="s">
        <v>137</v>
      </c>
      <c r="C15" s="37" t="s">
        <v>50</v>
      </c>
      <c r="D15" s="48"/>
      <c r="E15" s="48"/>
      <c r="F15" s="48">
        <v>29.4</v>
      </c>
      <c r="G15" s="48"/>
      <c r="H15" s="48"/>
      <c r="I15" s="48"/>
      <c r="J15" s="48">
        <v>8.4</v>
      </c>
      <c r="K15" s="48"/>
      <c r="L15" s="48"/>
      <c r="M15" s="38">
        <f t="shared" si="1"/>
        <v>37.799999999999997</v>
      </c>
      <c r="N15" s="50" t="str">
        <f>IF(M14&lt;&gt;M15,".","")</f>
        <v/>
      </c>
      <c r="O15" s="43" t="str">
        <f>IF(SUM(D15:L15)&gt;100,"^","")</f>
        <v/>
      </c>
    </row>
    <row r="16" spans="2:16" s="31" customFormat="1" ht="15" customHeight="1">
      <c r="B16" s="81" t="s">
        <v>135</v>
      </c>
      <c r="C16" s="78" t="s">
        <v>26</v>
      </c>
      <c r="D16" s="79"/>
      <c r="E16" s="79"/>
      <c r="F16" s="79">
        <v>29.4</v>
      </c>
      <c r="G16" s="79"/>
      <c r="H16" s="79"/>
      <c r="I16" s="79"/>
      <c r="J16" s="79">
        <v>8.4</v>
      </c>
      <c r="K16" s="79"/>
      <c r="L16" s="79"/>
      <c r="M16" s="80">
        <f>IF(SUM(D16:L16)=0,"",IF(SUM(D16:L16)&gt;100,100,SUM(D16:L16)))</f>
        <v>37.799999999999997</v>
      </c>
      <c r="N16" s="32" t="str">
        <f>IF(AND(M16&lt;&gt;"",OR(M14&lt;&gt;M15,M15&lt;&gt;M16)),"*","")</f>
        <v/>
      </c>
      <c r="O16" s="45" t="str">
        <f>IF(SUM(D16:L16)=0,"",IF(SUM(D16:L16)&gt;100,"^",IF(SUM(D16:L16)&lt;30,"Ödeme Yok!","")))</f>
        <v/>
      </c>
    </row>
    <row r="17" spans="2:14" ht="3" customHeight="1">
      <c r="B17" s="33"/>
      <c r="C17" s="39"/>
      <c r="D17" s="39"/>
      <c r="E17" s="39"/>
      <c r="F17" s="39"/>
      <c r="G17" s="39"/>
      <c r="H17" s="39"/>
      <c r="I17" s="39"/>
      <c r="J17" s="39"/>
      <c r="K17" s="39"/>
      <c r="L17" s="39"/>
      <c r="M17" s="39"/>
      <c r="N17" s="42"/>
    </row>
  </sheetData>
  <sheetProtection password="C7B9" sheet="1" objects="1" scenarios="1"/>
  <mergeCells count="7">
    <mergeCell ref="B6:C6"/>
    <mergeCell ref="D6:M6"/>
    <mergeCell ref="B2:H2"/>
    <mergeCell ref="I2:N4"/>
    <mergeCell ref="B3:H3"/>
    <mergeCell ref="B4:H4"/>
    <mergeCell ref="B5:O5"/>
  </mergeCells>
  <dataValidations count="4">
    <dataValidation type="list" allowBlank="1" showInputMessage="1" showErrorMessage="1" promptTitle="unvan" sqref="B10 B14">
      <formula1>unvan!$A$2:$A$7</formula1>
    </dataValidation>
    <dataValidation type="decimal" allowBlank="1" showInputMessage="1" showErrorMessage="1" errorTitle="UYARI" error="Bu alan için 0-20 arası bir puan girebilirsiniz ve ondalık kısmı virgül ile ayrılmalıdır !" sqref="K10:L12 D10:D12 K14:L16 D14:D16">
      <formula1>0</formula1>
      <formula2>20</formula2>
    </dataValidation>
    <dataValidation type="decimal" allowBlank="1" showInputMessage="1" showErrorMessage="1" errorTitle="UYARI" error="Bu alan için 0-15 arası bir puan girebilirsiniz ve ondalık kısmı virgül ile ayrılmalıdır !" sqref="G10:H12 E10:E12 G14:H16 E14:E16">
      <formula1>0</formula1>
      <formula2>15</formula2>
    </dataValidation>
    <dataValidation type="decimal" allowBlank="1" showInputMessage="1" showErrorMessage="1" errorTitle="UYARI" error="Bu alan için 0-30 arası bir puan girebilirsiniz ve ondalık kısmı virgül ile ayrılmalıdır !" sqref="F10:F12 I10:J12 F14:F16 I14:J16">
      <formula1>0</formula1>
      <formula2>30</formula2>
    </dataValidation>
  </dataValidations>
  <pageMargins left="0.39370078740157483" right="0" top="0.39370078740157483" bottom="0.39370078740157483" header="0.31496062992125984" footer="0.31496062992125984"/>
  <pageSetup paperSize="9" orientation="landscape" r:id="rId1"/>
  <drawing r:id="rId2"/>
</worksheet>
</file>

<file path=xl/worksheets/sheet14.xml><?xml version="1.0" encoding="utf-8"?>
<worksheet xmlns="http://schemas.openxmlformats.org/spreadsheetml/2006/main" xmlns:r="http://schemas.openxmlformats.org/officeDocument/2006/relationships">
  <dimension ref="B1:P45"/>
  <sheetViews>
    <sheetView showGridLines="0" showRuler="0" zoomScaleNormal="100" workbookViewId="0">
      <pane ySplit="8" topLeftCell="A9" activePane="bottomLeft" state="frozen"/>
      <selection pane="bottomLeft" activeCell="B6" sqref="B6:C6"/>
    </sheetView>
  </sheetViews>
  <sheetFormatPr defaultRowHeight="15.75"/>
  <cols>
    <col min="1" max="1" width="0.42578125" style="2" customWidth="1"/>
    <col min="2" max="2" width="20.7109375" style="2" customWidth="1"/>
    <col min="3" max="3" width="12.7109375" style="2" customWidth="1"/>
    <col min="4" max="12" width="9.7109375" style="2" customWidth="1"/>
    <col min="13" max="13" width="9.140625" style="2" customWidth="1"/>
    <col min="14" max="14" width="1.5703125" style="23" customWidth="1"/>
    <col min="15" max="15" width="9.42578125" style="2" customWidth="1"/>
    <col min="16" max="16384" width="9.140625" style="2"/>
  </cols>
  <sheetData>
    <row r="1" spans="2:16" ht="9.75" customHeight="1"/>
    <row r="2" spans="2:16" ht="15.75" customHeight="1">
      <c r="B2" s="91" t="s">
        <v>10</v>
      </c>
      <c r="C2" s="92"/>
      <c r="D2" s="92"/>
      <c r="E2" s="92"/>
      <c r="F2" s="92"/>
      <c r="G2" s="92"/>
      <c r="H2" s="92"/>
      <c r="I2" s="93" t="str">
        <f>Anasayfa!B28&amp;"-"&amp;Anasayfa!C28</f>
        <v>2.1- Bulancak Kadir Karabaş Uygulamalı Bilimler Yüksekokulu</v>
      </c>
      <c r="J2" s="93"/>
      <c r="K2" s="93"/>
      <c r="L2" s="93"/>
      <c r="M2" s="93"/>
      <c r="N2" s="93"/>
      <c r="O2" s="51"/>
    </row>
    <row r="3" spans="2:16" ht="15.75" customHeight="1">
      <c r="B3" s="96" t="s">
        <v>25</v>
      </c>
      <c r="C3" s="97"/>
      <c r="D3" s="97"/>
      <c r="E3" s="97"/>
      <c r="F3" s="97"/>
      <c r="G3" s="97"/>
      <c r="H3" s="97"/>
      <c r="I3" s="94"/>
      <c r="J3" s="94"/>
      <c r="K3" s="94"/>
      <c r="L3" s="94"/>
      <c r="M3" s="94"/>
      <c r="N3" s="94"/>
      <c r="O3" s="52"/>
      <c r="P3" s="5"/>
    </row>
    <row r="4" spans="2:16" ht="15.75" customHeight="1">
      <c r="B4" s="98" t="str">
        <f>Anasayfa!C3</f>
        <v>2019 AKADEMİK TEŞVİK ÖDENEĞİ BAŞVURU SONUÇLARI</v>
      </c>
      <c r="C4" s="99"/>
      <c r="D4" s="99"/>
      <c r="E4" s="99"/>
      <c r="F4" s="99"/>
      <c r="G4" s="99"/>
      <c r="H4" s="99"/>
      <c r="I4" s="95"/>
      <c r="J4" s="95"/>
      <c r="K4" s="95"/>
      <c r="L4" s="95"/>
      <c r="M4" s="95"/>
      <c r="N4" s="95"/>
      <c r="O4" s="53"/>
    </row>
    <row r="5" spans="2:16" ht="13.5" customHeight="1">
      <c r="B5" s="100" t="s">
        <v>122</v>
      </c>
      <c r="C5" s="101"/>
      <c r="D5" s="101"/>
      <c r="E5" s="101"/>
      <c r="F5" s="101"/>
      <c r="G5" s="101"/>
      <c r="H5" s="101"/>
      <c r="I5" s="101"/>
      <c r="J5" s="101"/>
      <c r="K5" s="101"/>
      <c r="L5" s="101"/>
      <c r="M5" s="101"/>
      <c r="N5" s="101"/>
      <c r="O5" s="102"/>
    </row>
    <row r="6" spans="2:16">
      <c r="B6" s="86" t="s">
        <v>123</v>
      </c>
      <c r="C6" s="87"/>
      <c r="D6" s="88" t="s">
        <v>32</v>
      </c>
      <c r="E6" s="89"/>
      <c r="F6" s="89"/>
      <c r="G6" s="89"/>
      <c r="H6" s="89"/>
      <c r="I6" s="89"/>
      <c r="J6" s="89"/>
      <c r="K6" s="89"/>
      <c r="L6" s="89"/>
      <c r="M6" s="90"/>
    </row>
    <row r="7" spans="2:16" s="20" customFormat="1" ht="15" customHeight="1">
      <c r="B7" s="54" t="s">
        <v>55</v>
      </c>
      <c r="C7" s="55" t="s">
        <v>48</v>
      </c>
      <c r="D7" s="56" t="s">
        <v>1</v>
      </c>
      <c r="E7" s="57" t="s">
        <v>2</v>
      </c>
      <c r="F7" s="58" t="s">
        <v>3</v>
      </c>
      <c r="G7" s="59" t="s">
        <v>4</v>
      </c>
      <c r="H7" s="58" t="s">
        <v>5</v>
      </c>
      <c r="I7" s="57" t="s">
        <v>6</v>
      </c>
      <c r="J7" s="58" t="s">
        <v>7</v>
      </c>
      <c r="K7" s="59" t="s">
        <v>8</v>
      </c>
      <c r="L7" s="58" t="s">
        <v>9</v>
      </c>
      <c r="M7" s="35" t="s">
        <v>0</v>
      </c>
      <c r="N7" s="23"/>
      <c r="O7" s="40"/>
    </row>
    <row r="8" spans="2:16" s="24" customFormat="1" ht="15" customHeight="1">
      <c r="B8" s="60" t="s">
        <v>51</v>
      </c>
      <c r="C8" s="61" t="s">
        <v>49</v>
      </c>
      <c r="D8" s="62" t="s">
        <v>45</v>
      </c>
      <c r="E8" s="63" t="s">
        <v>44</v>
      </c>
      <c r="F8" s="64" t="s">
        <v>46</v>
      </c>
      <c r="G8" s="65" t="s">
        <v>44</v>
      </c>
      <c r="H8" s="64" t="s">
        <v>44</v>
      </c>
      <c r="I8" s="63" t="s">
        <v>46</v>
      </c>
      <c r="J8" s="64" t="s">
        <v>46</v>
      </c>
      <c r="K8" s="65" t="s">
        <v>45</v>
      </c>
      <c r="L8" s="64" t="s">
        <v>45</v>
      </c>
      <c r="M8" s="34" t="s">
        <v>31</v>
      </c>
      <c r="N8" s="23"/>
      <c r="O8" s="41" t="s">
        <v>53</v>
      </c>
    </row>
    <row r="9" spans="2:16" s="30" customFormat="1" ht="3" customHeight="1">
      <c r="B9" s="25"/>
      <c r="C9" s="25"/>
      <c r="D9" s="26"/>
      <c r="E9" s="27"/>
      <c r="F9" s="27"/>
      <c r="G9" s="28"/>
      <c r="H9" s="27"/>
      <c r="I9" s="27"/>
      <c r="J9" s="27"/>
      <c r="K9" s="28"/>
      <c r="L9" s="27"/>
      <c r="M9" s="28"/>
      <c r="N9" s="29"/>
    </row>
    <row r="10" spans="2:16" s="31" customFormat="1" ht="15" customHeight="1">
      <c r="B10" s="47" t="s">
        <v>47</v>
      </c>
      <c r="C10" s="37" t="s">
        <v>30</v>
      </c>
      <c r="D10" s="48"/>
      <c r="E10" s="48"/>
      <c r="F10" s="48">
        <v>30</v>
      </c>
      <c r="G10" s="48"/>
      <c r="H10" s="48"/>
      <c r="I10" s="48"/>
      <c r="J10" s="48">
        <v>30</v>
      </c>
      <c r="K10" s="48">
        <v>13.95</v>
      </c>
      <c r="L10" s="48"/>
      <c r="M10" s="38">
        <f t="shared" ref="M10:M11" si="0">IF(SUM(D10:L10)=0,"",IF(SUM(D10:L10)&gt;100,100,SUM(D10:L10)))</f>
        <v>73.95</v>
      </c>
      <c r="N10" s="42"/>
      <c r="O10" s="44" t="str">
        <f>IF(SUM(D10:L10)&gt;100,"^","")</f>
        <v/>
      </c>
    </row>
    <row r="11" spans="2:16" s="31" customFormat="1" ht="15" customHeight="1">
      <c r="B11" s="49" t="s">
        <v>161</v>
      </c>
      <c r="C11" s="37" t="s">
        <v>50</v>
      </c>
      <c r="D11" s="48"/>
      <c r="E11" s="48"/>
      <c r="F11" s="48">
        <v>30</v>
      </c>
      <c r="G11" s="48"/>
      <c r="H11" s="48"/>
      <c r="I11" s="48"/>
      <c r="J11" s="48">
        <v>30</v>
      </c>
      <c r="K11" s="48">
        <v>13.95</v>
      </c>
      <c r="L11" s="48"/>
      <c r="M11" s="38">
        <f t="shared" si="0"/>
        <v>73.95</v>
      </c>
      <c r="N11" s="50" t="str">
        <f>IF(M10&lt;&gt;M11,".","")</f>
        <v/>
      </c>
      <c r="O11" s="43" t="str">
        <f>IF(SUM(D11:L11)&gt;100,"^","")</f>
        <v/>
      </c>
    </row>
    <row r="12" spans="2:16" s="31" customFormat="1" ht="15" customHeight="1">
      <c r="B12" s="81" t="s">
        <v>160</v>
      </c>
      <c r="C12" s="78" t="s">
        <v>26</v>
      </c>
      <c r="D12" s="79"/>
      <c r="E12" s="79"/>
      <c r="F12" s="79">
        <v>30</v>
      </c>
      <c r="G12" s="79"/>
      <c r="H12" s="79"/>
      <c r="I12" s="79"/>
      <c r="J12" s="79">
        <v>30</v>
      </c>
      <c r="K12" s="79">
        <v>0</v>
      </c>
      <c r="L12" s="79"/>
      <c r="M12" s="80">
        <f>IF(SUM(D12:L12)=0,"",IF(SUM(D12:L12)&gt;100,100,SUM(D12:L12)))</f>
        <v>60</v>
      </c>
      <c r="N12" s="32" t="str">
        <f>IF(AND(M12&lt;&gt;"",OR(M10&lt;&gt;M11,M11&lt;&gt;M12)),"*","")</f>
        <v>*</v>
      </c>
      <c r="O12" s="45" t="str">
        <f>IF(SUM(D12:L12)=0,"",IF(SUM(D12:L12)&gt;100,"^",IF(SUM(D12:L12)&lt;30,"Ödeme Yok!","")))</f>
        <v/>
      </c>
    </row>
    <row r="13" spans="2:16" ht="3" customHeight="1">
      <c r="B13" s="33"/>
      <c r="C13" s="39"/>
      <c r="D13" s="39"/>
      <c r="E13" s="39"/>
      <c r="F13" s="39"/>
      <c r="G13" s="39"/>
      <c r="H13" s="39"/>
      <c r="I13" s="39"/>
      <c r="J13" s="39"/>
      <c r="K13" s="39"/>
      <c r="L13" s="39"/>
      <c r="M13" s="39"/>
      <c r="N13" s="42"/>
    </row>
    <row r="14" spans="2:16" s="31" customFormat="1" ht="15" customHeight="1">
      <c r="B14" s="47" t="s">
        <v>47</v>
      </c>
      <c r="C14" s="37" t="s">
        <v>30</v>
      </c>
      <c r="D14" s="48"/>
      <c r="E14" s="48"/>
      <c r="F14" s="48">
        <v>30</v>
      </c>
      <c r="G14" s="48"/>
      <c r="H14" s="48"/>
      <c r="I14" s="48"/>
      <c r="J14" s="48">
        <v>30</v>
      </c>
      <c r="K14" s="48">
        <v>11.55</v>
      </c>
      <c r="L14" s="48"/>
      <c r="M14" s="38">
        <f t="shared" ref="M14:M15" si="1">IF(SUM(D14:L14)=0,"",IF(SUM(D14:L14)&gt;100,100,SUM(D14:L14)))</f>
        <v>71.55</v>
      </c>
      <c r="N14" s="42"/>
      <c r="O14" s="44" t="str">
        <f>IF(SUM(D14:L14)&gt;100,"^","")</f>
        <v/>
      </c>
    </row>
    <row r="15" spans="2:16" s="31" customFormat="1" ht="15" customHeight="1">
      <c r="B15" s="49" t="s">
        <v>162</v>
      </c>
      <c r="C15" s="37" t="s">
        <v>50</v>
      </c>
      <c r="D15" s="48"/>
      <c r="E15" s="48"/>
      <c r="F15" s="48">
        <v>30</v>
      </c>
      <c r="G15" s="48"/>
      <c r="H15" s="48"/>
      <c r="I15" s="48"/>
      <c r="J15" s="48">
        <v>30</v>
      </c>
      <c r="K15" s="48">
        <v>11.55</v>
      </c>
      <c r="L15" s="48"/>
      <c r="M15" s="38">
        <f t="shared" si="1"/>
        <v>71.55</v>
      </c>
      <c r="N15" s="50" t="str">
        <f>IF(M14&lt;&gt;M15,".","")</f>
        <v/>
      </c>
      <c r="O15" s="43" t="str">
        <f>IF(SUM(D15:L15)&gt;100,"^","")</f>
        <v/>
      </c>
    </row>
    <row r="16" spans="2:16" s="31" customFormat="1" ht="15" customHeight="1">
      <c r="B16" s="81" t="s">
        <v>160</v>
      </c>
      <c r="C16" s="78" t="s">
        <v>26</v>
      </c>
      <c r="D16" s="79"/>
      <c r="E16" s="79"/>
      <c r="F16" s="79">
        <v>30</v>
      </c>
      <c r="G16" s="79"/>
      <c r="H16" s="79"/>
      <c r="I16" s="79"/>
      <c r="J16" s="79">
        <v>15.3</v>
      </c>
      <c r="K16" s="79">
        <v>0</v>
      </c>
      <c r="L16" s="79"/>
      <c r="M16" s="80">
        <f>IF(SUM(D16:L16)=0,"",IF(SUM(D16:L16)&gt;100,100,SUM(D16:L16)))</f>
        <v>45.3</v>
      </c>
      <c r="N16" s="32" t="str">
        <f>IF(AND(M16&lt;&gt;"",OR(M14&lt;&gt;M15,M15&lt;&gt;M16)),"*","")</f>
        <v>*</v>
      </c>
      <c r="O16" s="45" t="str">
        <f>IF(SUM(D16:L16)=0,"",IF(SUM(D16:L16)&gt;100,"^",IF(SUM(D16:L16)&lt;30,"Ödeme Yok!","")))</f>
        <v/>
      </c>
    </row>
    <row r="17" spans="2:15" ht="3" customHeight="1">
      <c r="B17" s="33"/>
      <c r="C17" s="39"/>
      <c r="D17" s="39"/>
      <c r="E17" s="39"/>
      <c r="F17" s="39"/>
      <c r="G17" s="39"/>
      <c r="H17" s="39"/>
      <c r="I17" s="39"/>
      <c r="J17" s="39"/>
      <c r="K17" s="39"/>
      <c r="L17" s="39"/>
      <c r="M17" s="39"/>
      <c r="N17" s="42"/>
    </row>
    <row r="18" spans="2:15" s="31" customFormat="1" ht="15" customHeight="1">
      <c r="B18" s="47" t="s">
        <v>47</v>
      </c>
      <c r="C18" s="37" t="s">
        <v>30</v>
      </c>
      <c r="D18" s="48"/>
      <c r="E18" s="48"/>
      <c r="F18" s="48">
        <v>29.2</v>
      </c>
      <c r="G18" s="48"/>
      <c r="H18" s="48"/>
      <c r="I18" s="48"/>
      <c r="J18" s="48">
        <v>1.5</v>
      </c>
      <c r="K18" s="48">
        <v>6.75</v>
      </c>
      <c r="L18" s="48"/>
      <c r="M18" s="38">
        <f t="shared" ref="M18:M19" si="2">IF(SUM(D18:L18)=0,"",IF(SUM(D18:L18)&gt;100,100,SUM(D18:L18)))</f>
        <v>37.450000000000003</v>
      </c>
      <c r="N18" s="42"/>
      <c r="O18" s="44" t="str">
        <f>IF(SUM(D18:L18)&gt;100,"^","")</f>
        <v/>
      </c>
    </row>
    <row r="19" spans="2:15" s="31" customFormat="1" ht="15" customHeight="1">
      <c r="B19" s="49" t="s">
        <v>163</v>
      </c>
      <c r="C19" s="37" t="s">
        <v>50</v>
      </c>
      <c r="D19" s="48"/>
      <c r="E19" s="48"/>
      <c r="F19" s="48">
        <v>29.2</v>
      </c>
      <c r="G19" s="48"/>
      <c r="H19" s="48"/>
      <c r="I19" s="48"/>
      <c r="J19" s="48">
        <v>1.5</v>
      </c>
      <c r="K19" s="48">
        <v>6.75</v>
      </c>
      <c r="L19" s="48"/>
      <c r="M19" s="38">
        <f t="shared" si="2"/>
        <v>37.450000000000003</v>
      </c>
      <c r="N19" s="50" t="str">
        <f>IF(M18&lt;&gt;M19,".","")</f>
        <v/>
      </c>
      <c r="O19" s="43" t="str">
        <f>IF(SUM(D19:L19)&gt;100,"^","")</f>
        <v/>
      </c>
    </row>
    <row r="20" spans="2:15" s="31" customFormat="1" ht="15" customHeight="1">
      <c r="B20" s="81" t="s">
        <v>160</v>
      </c>
      <c r="C20" s="78" t="s">
        <v>26</v>
      </c>
      <c r="D20" s="79"/>
      <c r="E20" s="79"/>
      <c r="F20" s="79">
        <v>26.2</v>
      </c>
      <c r="G20" s="79"/>
      <c r="H20" s="79"/>
      <c r="I20" s="79"/>
      <c r="J20" s="79">
        <v>1.5</v>
      </c>
      <c r="K20" s="79">
        <v>0</v>
      </c>
      <c r="L20" s="79"/>
      <c r="M20" s="80">
        <f>IF(SUM(D20:L20)=0,"",IF(SUM(D20:L20)&gt;100,100,SUM(D20:L20)))</f>
        <v>27.7</v>
      </c>
      <c r="N20" s="32" t="str">
        <f>IF(AND(M20&lt;&gt;"",OR(M18&lt;&gt;M19,M19&lt;&gt;M20)),"*","")</f>
        <v>*</v>
      </c>
      <c r="O20" s="45" t="str">
        <f>IF(SUM(D20:L20)=0,"",IF(SUM(D20:L20)&gt;100,"^",IF(SUM(D20:L20)&lt;30,"Ödeme Yok!","")))</f>
        <v>Ödeme Yok!</v>
      </c>
    </row>
    <row r="21" spans="2:15" ht="3" customHeight="1">
      <c r="B21" s="33"/>
      <c r="C21" s="39"/>
      <c r="D21" s="39"/>
      <c r="E21" s="39"/>
      <c r="F21" s="39"/>
      <c r="G21" s="39"/>
      <c r="H21" s="39"/>
      <c r="I21" s="39"/>
      <c r="J21" s="39"/>
      <c r="K21" s="39"/>
      <c r="L21" s="39"/>
      <c r="M21" s="39"/>
      <c r="N21" s="42"/>
    </row>
    <row r="22" spans="2:15" s="31" customFormat="1" ht="15" customHeight="1">
      <c r="B22" s="47" t="s">
        <v>47</v>
      </c>
      <c r="C22" s="37" t="s">
        <v>30</v>
      </c>
      <c r="D22" s="48"/>
      <c r="E22" s="48"/>
      <c r="F22" s="48">
        <v>30</v>
      </c>
      <c r="G22" s="48"/>
      <c r="H22" s="48"/>
      <c r="I22" s="48"/>
      <c r="J22" s="48">
        <v>2.4</v>
      </c>
      <c r="K22" s="48"/>
      <c r="L22" s="48"/>
      <c r="M22" s="38">
        <f t="shared" ref="M22:M23" si="3">IF(SUM(D22:L22)=0,"",IF(SUM(D22:L22)&gt;100,100,SUM(D22:L22)))</f>
        <v>32.4</v>
      </c>
      <c r="N22" s="42"/>
      <c r="O22" s="44" t="str">
        <f>IF(SUM(D22:L22)&gt;100,"^","")</f>
        <v/>
      </c>
    </row>
    <row r="23" spans="2:15" s="31" customFormat="1" ht="15" customHeight="1">
      <c r="B23" s="49" t="s">
        <v>165</v>
      </c>
      <c r="C23" s="37" t="s">
        <v>50</v>
      </c>
      <c r="D23" s="48"/>
      <c r="E23" s="48"/>
      <c r="F23" s="48">
        <v>30</v>
      </c>
      <c r="G23" s="48"/>
      <c r="H23" s="48"/>
      <c r="I23" s="48"/>
      <c r="J23" s="48">
        <v>2.4</v>
      </c>
      <c r="K23" s="48"/>
      <c r="L23" s="48"/>
      <c r="M23" s="38">
        <f t="shared" si="3"/>
        <v>32.4</v>
      </c>
      <c r="N23" s="50" t="str">
        <f>IF(M22&lt;&gt;M23,".","")</f>
        <v/>
      </c>
      <c r="O23" s="43" t="str">
        <f>IF(SUM(D23:L23)&gt;100,"^","")</f>
        <v/>
      </c>
    </row>
    <row r="24" spans="2:15" s="31" customFormat="1" ht="15" customHeight="1">
      <c r="B24" s="81" t="s">
        <v>164</v>
      </c>
      <c r="C24" s="78" t="s">
        <v>26</v>
      </c>
      <c r="D24" s="79"/>
      <c r="E24" s="79"/>
      <c r="F24" s="79">
        <v>28.8</v>
      </c>
      <c r="G24" s="79"/>
      <c r="H24" s="79"/>
      <c r="I24" s="79"/>
      <c r="J24" s="79">
        <v>2.4</v>
      </c>
      <c r="K24" s="79"/>
      <c r="L24" s="79"/>
      <c r="M24" s="80">
        <f>IF(SUM(D24:L24)=0,"",IF(SUM(D24:L24)&gt;100,100,SUM(D24:L24)))</f>
        <v>31.2</v>
      </c>
      <c r="N24" s="32" t="str">
        <f>IF(AND(M24&lt;&gt;"",OR(M22&lt;&gt;M23,M23&lt;&gt;M24)),"*","")</f>
        <v>*</v>
      </c>
      <c r="O24" s="45" t="str">
        <f>IF(SUM(D24:L24)=0,"",IF(SUM(D24:L24)&gt;100,"^",IF(SUM(D24:L24)&lt;30,"Ödeme Yok!","")))</f>
        <v/>
      </c>
    </row>
    <row r="25" spans="2:15" ht="3" customHeight="1">
      <c r="B25" s="33"/>
      <c r="C25" s="39"/>
      <c r="D25" s="39"/>
      <c r="E25" s="39"/>
      <c r="F25" s="39"/>
      <c r="G25" s="39"/>
      <c r="H25" s="39"/>
      <c r="I25" s="39"/>
      <c r="J25" s="39"/>
      <c r="K25" s="39"/>
      <c r="L25" s="39"/>
      <c r="M25" s="39"/>
      <c r="N25" s="42"/>
    </row>
    <row r="26" spans="2:15" s="31" customFormat="1" ht="15" customHeight="1">
      <c r="B26" s="47" t="s">
        <v>47</v>
      </c>
      <c r="C26" s="37" t="s">
        <v>30</v>
      </c>
      <c r="D26" s="48"/>
      <c r="E26" s="48"/>
      <c r="F26" s="48">
        <v>30</v>
      </c>
      <c r="G26" s="48"/>
      <c r="H26" s="48"/>
      <c r="I26" s="48"/>
      <c r="J26" s="48">
        <v>14.4</v>
      </c>
      <c r="K26" s="48"/>
      <c r="L26" s="48"/>
      <c r="M26" s="38">
        <f t="shared" ref="M26:M27" si="4">IF(SUM(D26:L26)=0,"",IF(SUM(D26:L26)&gt;100,100,SUM(D26:L26)))</f>
        <v>44.4</v>
      </c>
      <c r="N26" s="42"/>
      <c r="O26" s="44" t="str">
        <f>IF(SUM(D26:L26)&gt;100,"^","")</f>
        <v/>
      </c>
    </row>
    <row r="27" spans="2:15" s="31" customFormat="1" ht="15" customHeight="1">
      <c r="B27" s="49" t="s">
        <v>167</v>
      </c>
      <c r="C27" s="37" t="s">
        <v>50</v>
      </c>
      <c r="D27" s="48"/>
      <c r="E27" s="48"/>
      <c r="F27" s="48">
        <v>30</v>
      </c>
      <c r="G27" s="48"/>
      <c r="H27" s="48"/>
      <c r="I27" s="48"/>
      <c r="J27" s="48">
        <v>14.4</v>
      </c>
      <c r="K27" s="48"/>
      <c r="L27" s="48"/>
      <c r="M27" s="38">
        <f t="shared" si="4"/>
        <v>44.4</v>
      </c>
      <c r="N27" s="50" t="str">
        <f>IF(M26&lt;&gt;M27,".","")</f>
        <v/>
      </c>
      <c r="O27" s="43" t="str">
        <f>IF(SUM(D27:L27)&gt;100,"^","")</f>
        <v/>
      </c>
    </row>
    <row r="28" spans="2:15" s="31" customFormat="1" ht="15" customHeight="1">
      <c r="B28" s="81" t="s">
        <v>166</v>
      </c>
      <c r="C28" s="78" t="s">
        <v>26</v>
      </c>
      <c r="D28" s="79"/>
      <c r="E28" s="79"/>
      <c r="F28" s="79">
        <v>30</v>
      </c>
      <c r="G28" s="79"/>
      <c r="H28" s="79"/>
      <c r="I28" s="79"/>
      <c r="J28" s="79">
        <v>12</v>
      </c>
      <c r="K28" s="79"/>
      <c r="L28" s="79"/>
      <c r="M28" s="80">
        <f>IF(SUM(D28:L28)=0,"",IF(SUM(D28:L28)&gt;100,100,SUM(D28:L28)))</f>
        <v>42</v>
      </c>
      <c r="N28" s="32" t="str">
        <f>IF(AND(M28&lt;&gt;"",OR(M26&lt;&gt;M27,M27&lt;&gt;M28)),"*","")</f>
        <v>*</v>
      </c>
      <c r="O28" s="45" t="str">
        <f>IF(SUM(D28:L28)=0,"",IF(SUM(D28:L28)&gt;100,"^",IF(SUM(D28:L28)&lt;30,"Ödeme Yok!","")))</f>
        <v/>
      </c>
    </row>
    <row r="29" spans="2:15" ht="3" customHeight="1">
      <c r="B29" s="33"/>
      <c r="C29" s="39"/>
      <c r="D29" s="39"/>
      <c r="E29" s="39"/>
      <c r="F29" s="39"/>
      <c r="G29" s="39"/>
      <c r="H29" s="39"/>
      <c r="I29" s="39"/>
      <c r="J29" s="39"/>
      <c r="K29" s="39"/>
      <c r="L29" s="39"/>
      <c r="M29" s="39"/>
      <c r="N29" s="42"/>
    </row>
    <row r="30" spans="2:15" s="31" customFormat="1" ht="15" customHeight="1">
      <c r="B30" s="47" t="s">
        <v>47</v>
      </c>
      <c r="C30" s="37" t="s">
        <v>30</v>
      </c>
      <c r="D30" s="48"/>
      <c r="E30" s="48"/>
      <c r="F30" s="48">
        <v>30</v>
      </c>
      <c r="G30" s="48"/>
      <c r="H30" s="48"/>
      <c r="I30" s="48"/>
      <c r="J30" s="48">
        <v>9.3000000000000007</v>
      </c>
      <c r="K30" s="48"/>
      <c r="L30" s="48"/>
      <c r="M30" s="38">
        <f t="shared" ref="M30:M31" si="5">IF(SUM(D30:L30)=0,"",IF(SUM(D30:L30)&gt;100,100,SUM(D30:L30)))</f>
        <v>39.299999999999997</v>
      </c>
      <c r="N30" s="42"/>
      <c r="O30" s="44" t="str">
        <f>IF(SUM(D30:L30)&gt;100,"^","")</f>
        <v/>
      </c>
    </row>
    <row r="31" spans="2:15" s="31" customFormat="1" ht="15" customHeight="1">
      <c r="B31" s="49" t="s">
        <v>168</v>
      </c>
      <c r="C31" s="37" t="s">
        <v>50</v>
      </c>
      <c r="D31" s="48"/>
      <c r="E31" s="48"/>
      <c r="F31" s="48">
        <v>30</v>
      </c>
      <c r="G31" s="48"/>
      <c r="H31" s="48"/>
      <c r="I31" s="48"/>
      <c r="J31" s="48">
        <v>9.3000000000000007</v>
      </c>
      <c r="K31" s="48"/>
      <c r="L31" s="48"/>
      <c r="M31" s="38">
        <f t="shared" si="5"/>
        <v>39.299999999999997</v>
      </c>
      <c r="N31" s="50" t="str">
        <f>IF(M30&lt;&gt;M31,".","")</f>
        <v/>
      </c>
      <c r="O31" s="43" t="str">
        <f>IF(SUM(D31:L31)&gt;100,"^","")</f>
        <v/>
      </c>
    </row>
    <row r="32" spans="2:15" s="31" customFormat="1" ht="15" customHeight="1">
      <c r="B32" s="81" t="s">
        <v>166</v>
      </c>
      <c r="C32" s="78" t="s">
        <v>26</v>
      </c>
      <c r="D32" s="79"/>
      <c r="E32" s="79"/>
      <c r="F32" s="79">
        <v>30</v>
      </c>
      <c r="G32" s="79"/>
      <c r="H32" s="79"/>
      <c r="I32" s="79"/>
      <c r="J32" s="79">
        <v>9.3000000000000007</v>
      </c>
      <c r="K32" s="79"/>
      <c r="L32" s="79"/>
      <c r="M32" s="80">
        <f>IF(SUM(D32:L32)=0,"",IF(SUM(D32:L32)&gt;100,100,SUM(D32:L32)))</f>
        <v>39.299999999999997</v>
      </c>
      <c r="N32" s="32" t="str">
        <f>IF(AND(M32&lt;&gt;"",OR(M30&lt;&gt;M31,M31&lt;&gt;M32)),"*","")</f>
        <v/>
      </c>
      <c r="O32" s="45" t="str">
        <f>IF(SUM(D32:L32)=0,"",IF(SUM(D32:L32)&gt;100,"^",IF(SUM(D32:L32)&lt;30,"Ödeme Yok!","")))</f>
        <v/>
      </c>
    </row>
    <row r="33" spans="2:15" ht="3" customHeight="1">
      <c r="B33" s="33"/>
      <c r="C33" s="39"/>
      <c r="D33" s="39"/>
      <c r="E33" s="39"/>
      <c r="F33" s="39"/>
      <c r="G33" s="39"/>
      <c r="H33" s="39"/>
      <c r="I33" s="39"/>
      <c r="J33" s="39"/>
      <c r="K33" s="39"/>
      <c r="L33" s="39"/>
      <c r="M33" s="39"/>
      <c r="N33" s="42"/>
    </row>
    <row r="34" spans="2:15" s="31" customFormat="1" ht="15" customHeight="1">
      <c r="B34" s="47" t="s">
        <v>47</v>
      </c>
      <c r="C34" s="37" t="s">
        <v>30</v>
      </c>
      <c r="D34" s="48"/>
      <c r="E34" s="48"/>
      <c r="F34" s="48">
        <v>26.7</v>
      </c>
      <c r="G34" s="48"/>
      <c r="H34" s="48"/>
      <c r="I34" s="48"/>
      <c r="J34" s="48">
        <v>6</v>
      </c>
      <c r="K34" s="48"/>
      <c r="L34" s="48"/>
      <c r="M34" s="38">
        <f t="shared" ref="M34:M35" si="6">IF(SUM(D34:L34)=0,"",IF(SUM(D34:L34)&gt;100,100,SUM(D34:L34)))</f>
        <v>32.700000000000003</v>
      </c>
      <c r="N34" s="42"/>
      <c r="O34" s="44" t="str">
        <f>IF(SUM(D34:L34)&gt;100,"^","")</f>
        <v/>
      </c>
    </row>
    <row r="35" spans="2:15" s="31" customFormat="1" ht="15" customHeight="1">
      <c r="B35" s="49" t="s">
        <v>169</v>
      </c>
      <c r="C35" s="37" t="s">
        <v>50</v>
      </c>
      <c r="D35" s="48"/>
      <c r="E35" s="48"/>
      <c r="F35" s="48">
        <v>26.7</v>
      </c>
      <c r="G35" s="48"/>
      <c r="H35" s="48"/>
      <c r="I35" s="48"/>
      <c r="J35" s="48">
        <v>6</v>
      </c>
      <c r="K35" s="48"/>
      <c r="L35" s="48"/>
      <c r="M35" s="38">
        <f t="shared" si="6"/>
        <v>32.700000000000003</v>
      </c>
      <c r="N35" s="50" t="str">
        <f>IF(M34&lt;&gt;M35,".","")</f>
        <v/>
      </c>
      <c r="O35" s="43" t="str">
        <f>IF(SUM(D35:L35)&gt;100,"^","")</f>
        <v/>
      </c>
    </row>
    <row r="36" spans="2:15" s="31" customFormat="1" ht="15" customHeight="1">
      <c r="B36" s="81" t="s">
        <v>166</v>
      </c>
      <c r="C36" s="78" t="s">
        <v>26</v>
      </c>
      <c r="D36" s="79"/>
      <c r="E36" s="79"/>
      <c r="F36" s="79">
        <v>21.3</v>
      </c>
      <c r="G36" s="79"/>
      <c r="H36" s="79"/>
      <c r="I36" s="79"/>
      <c r="J36" s="79">
        <v>4.8</v>
      </c>
      <c r="K36" s="79"/>
      <c r="L36" s="79"/>
      <c r="M36" s="80">
        <f>IF(SUM(D36:L36)=0,"",IF(SUM(D36:L36)&gt;100,100,SUM(D36:L36)))</f>
        <v>26.1</v>
      </c>
      <c r="N36" s="32" t="str">
        <f>IF(AND(M36&lt;&gt;"",OR(M34&lt;&gt;M35,M35&lt;&gt;M36)),"*","")</f>
        <v>*</v>
      </c>
      <c r="O36" s="45" t="str">
        <f>IF(SUM(D36:L36)=0,"",IF(SUM(D36:L36)&gt;100,"^",IF(SUM(D36:L36)&lt;30,"Ödeme Yok!","")))</f>
        <v>Ödeme Yok!</v>
      </c>
    </row>
    <row r="37" spans="2:15" ht="3" customHeight="1">
      <c r="B37" s="33"/>
      <c r="C37" s="39"/>
      <c r="D37" s="39"/>
      <c r="E37" s="39"/>
      <c r="F37" s="39"/>
      <c r="G37" s="39"/>
      <c r="H37" s="39"/>
      <c r="I37" s="39"/>
      <c r="J37" s="39"/>
      <c r="K37" s="39"/>
      <c r="L37" s="39"/>
      <c r="M37" s="39"/>
      <c r="N37" s="42"/>
    </row>
    <row r="38" spans="2:15" s="31" customFormat="1" ht="15" customHeight="1">
      <c r="B38" s="47" t="s">
        <v>23</v>
      </c>
      <c r="C38" s="37" t="s">
        <v>30</v>
      </c>
      <c r="D38" s="48"/>
      <c r="E38" s="48"/>
      <c r="F38" s="48">
        <v>21.9</v>
      </c>
      <c r="G38" s="48"/>
      <c r="H38" s="48"/>
      <c r="I38" s="48"/>
      <c r="J38" s="48">
        <v>24.3</v>
      </c>
      <c r="K38" s="48">
        <v>7.8</v>
      </c>
      <c r="L38" s="48"/>
      <c r="M38" s="38">
        <f t="shared" ref="M38:M39" si="7">IF(SUM(D38:L38)=0,"",IF(SUM(D38:L38)&gt;100,100,SUM(D38:L38)))</f>
        <v>54</v>
      </c>
      <c r="N38" s="42"/>
      <c r="O38" s="44" t="str">
        <f>IF(SUM(D38:L38)&gt;100,"^","")</f>
        <v/>
      </c>
    </row>
    <row r="39" spans="2:15" s="31" customFormat="1" ht="15" customHeight="1">
      <c r="B39" s="49" t="s">
        <v>170</v>
      </c>
      <c r="C39" s="37" t="s">
        <v>50</v>
      </c>
      <c r="D39" s="48"/>
      <c r="E39" s="48"/>
      <c r="F39" s="48">
        <v>21.9</v>
      </c>
      <c r="G39" s="48"/>
      <c r="H39" s="48"/>
      <c r="I39" s="48"/>
      <c r="J39" s="48">
        <v>24.3</v>
      </c>
      <c r="K39" s="48">
        <v>7.8</v>
      </c>
      <c r="L39" s="48"/>
      <c r="M39" s="38">
        <f t="shared" si="7"/>
        <v>54</v>
      </c>
      <c r="N39" s="50" t="str">
        <f>IF(M38&lt;&gt;M39,".","")</f>
        <v/>
      </c>
      <c r="O39" s="43" t="str">
        <f>IF(SUM(D39:L39)&gt;100,"^","")</f>
        <v/>
      </c>
    </row>
    <row r="40" spans="2:15" s="31" customFormat="1" ht="15" customHeight="1">
      <c r="B40" s="81" t="s">
        <v>166</v>
      </c>
      <c r="C40" s="78" t="s">
        <v>26</v>
      </c>
      <c r="D40" s="79"/>
      <c r="E40" s="79"/>
      <c r="F40" s="79">
        <v>21.9</v>
      </c>
      <c r="G40" s="79"/>
      <c r="H40" s="79"/>
      <c r="I40" s="79"/>
      <c r="J40" s="79">
        <v>15.9</v>
      </c>
      <c r="K40" s="79">
        <v>0</v>
      </c>
      <c r="L40" s="79"/>
      <c r="M40" s="80">
        <f>IF(SUM(D40:L40)=0,"",IF(SUM(D40:L40)&gt;100,100,SUM(D40:L40)))</f>
        <v>37.799999999999997</v>
      </c>
      <c r="N40" s="32" t="str">
        <f>IF(AND(M40&lt;&gt;"",OR(M38&lt;&gt;M39,M39&lt;&gt;M40)),"*","")</f>
        <v>*</v>
      </c>
      <c r="O40" s="45" t="str">
        <f>IF(SUM(D40:L40)=0,"",IF(SUM(D40:L40)&gt;100,"^",IF(SUM(D40:L40)&lt;30,"Ödeme Yok!","")))</f>
        <v/>
      </c>
    </row>
    <row r="41" spans="2:15" ht="3" customHeight="1">
      <c r="B41" s="33"/>
      <c r="C41" s="39"/>
      <c r="D41" s="39"/>
      <c r="E41" s="39"/>
      <c r="F41" s="39"/>
      <c r="G41" s="39"/>
      <c r="H41" s="39"/>
      <c r="I41" s="39"/>
      <c r="J41" s="39"/>
      <c r="K41" s="39"/>
      <c r="L41" s="39"/>
      <c r="M41" s="39"/>
      <c r="N41" s="42"/>
    </row>
    <row r="42" spans="2:15" s="31" customFormat="1" ht="15" customHeight="1">
      <c r="B42" s="47" t="s">
        <v>23</v>
      </c>
      <c r="C42" s="37" t="s">
        <v>30</v>
      </c>
      <c r="D42" s="48"/>
      <c r="E42" s="48"/>
      <c r="F42" s="48">
        <v>30</v>
      </c>
      <c r="G42" s="48"/>
      <c r="H42" s="48"/>
      <c r="I42" s="48"/>
      <c r="J42" s="48">
        <v>0.6</v>
      </c>
      <c r="K42" s="48"/>
      <c r="L42" s="48"/>
      <c r="M42" s="38">
        <f t="shared" ref="M42:M43" si="8">IF(SUM(D42:L42)=0,"",IF(SUM(D42:L42)&gt;100,100,SUM(D42:L42)))</f>
        <v>30.6</v>
      </c>
      <c r="N42" s="42"/>
      <c r="O42" s="44" t="str">
        <f>IF(SUM(D42:L42)&gt;100,"^","")</f>
        <v/>
      </c>
    </row>
    <row r="43" spans="2:15" s="31" customFormat="1" ht="15" customHeight="1">
      <c r="B43" s="49" t="s">
        <v>171</v>
      </c>
      <c r="C43" s="37" t="s">
        <v>50</v>
      </c>
      <c r="D43" s="48"/>
      <c r="E43" s="48"/>
      <c r="F43" s="48">
        <v>30</v>
      </c>
      <c r="G43" s="48"/>
      <c r="H43" s="48"/>
      <c r="I43" s="48"/>
      <c r="J43" s="48">
        <v>0.6</v>
      </c>
      <c r="K43" s="48"/>
      <c r="L43" s="48"/>
      <c r="M43" s="38">
        <f t="shared" si="8"/>
        <v>30.6</v>
      </c>
      <c r="N43" s="50" t="str">
        <f>IF(M42&lt;&gt;M43,".","")</f>
        <v/>
      </c>
      <c r="O43" s="43" t="str">
        <f>IF(SUM(D43:L43)&gt;100,"^","")</f>
        <v/>
      </c>
    </row>
    <row r="44" spans="2:15" s="31" customFormat="1" ht="15" customHeight="1">
      <c r="B44" s="81" t="s">
        <v>166</v>
      </c>
      <c r="C44" s="78" t="s">
        <v>26</v>
      </c>
      <c r="D44" s="79"/>
      <c r="E44" s="79"/>
      <c r="F44" s="79">
        <v>24</v>
      </c>
      <c r="G44" s="79"/>
      <c r="H44" s="79"/>
      <c r="I44" s="79"/>
      <c r="J44" s="79">
        <v>0.6</v>
      </c>
      <c r="K44" s="79"/>
      <c r="L44" s="79"/>
      <c r="M44" s="80">
        <f>IF(SUM(D44:L44)=0,"",IF(SUM(D44:L44)&gt;100,100,SUM(D44:L44)))</f>
        <v>24.6</v>
      </c>
      <c r="N44" s="32" t="str">
        <f>IF(AND(M44&lt;&gt;"",OR(M42&lt;&gt;M43,M43&lt;&gt;M44)),"*","")</f>
        <v>*</v>
      </c>
      <c r="O44" s="45" t="str">
        <f>IF(SUM(D44:L44)=0,"",IF(SUM(D44:L44)&gt;100,"^",IF(SUM(D44:L44)&lt;30,"Ödeme Yok!","")))</f>
        <v>Ödeme Yok!</v>
      </c>
    </row>
    <row r="45" spans="2:15" ht="3" customHeight="1">
      <c r="B45" s="33"/>
      <c r="C45" s="39"/>
      <c r="D45" s="39"/>
      <c r="E45" s="39"/>
      <c r="F45" s="39"/>
      <c r="G45" s="39"/>
      <c r="H45" s="39"/>
      <c r="I45" s="39"/>
      <c r="J45" s="39"/>
      <c r="K45" s="39"/>
      <c r="L45" s="39"/>
      <c r="M45" s="39"/>
      <c r="N45" s="42"/>
    </row>
  </sheetData>
  <sheetProtection password="C7B9" sheet="1" objects="1" scenarios="1"/>
  <mergeCells count="7">
    <mergeCell ref="B6:C6"/>
    <mergeCell ref="D6:M6"/>
    <mergeCell ref="B2:H2"/>
    <mergeCell ref="I2:N4"/>
    <mergeCell ref="B3:H3"/>
    <mergeCell ref="B4:H4"/>
    <mergeCell ref="B5:O5"/>
  </mergeCells>
  <dataValidations count="4">
    <dataValidation type="decimal" allowBlank="1" showInputMessage="1" showErrorMessage="1" errorTitle="UYARI" error="Bu alan için 0-30 arası bir puan girebilirsiniz ve ondalık kısmı virgül ile ayrılmalıdır !" sqref="F10:F12 I10:J12 F14:F16 I14:J16 F18:F20 I18:J20 F22:F24 I22:J24 F26:F28 I26:J28 F30:F32 I30:J32 F34:F36 I34:J36 F38:F40 I38:J40 F42:F44 I42:J44">
      <formula1>0</formula1>
      <formula2>30</formula2>
    </dataValidation>
    <dataValidation type="decimal" allowBlank="1" showInputMessage="1" showErrorMessage="1" errorTitle="UYARI" error="Bu alan için 0-15 arası bir puan girebilirsiniz ve ondalık kısmı virgül ile ayrılmalıdır !" sqref="G10:H12 E10:E12 G14:H16 E14:E16 G18:H20 E18:E20 G22:H24 E22:E24 G26:H28 E26:E28 G30:H32 E30:E32 G34:H36 E34:E36 G38:H40 E38:E40 G42:H44 E42:E44">
      <formula1>0</formula1>
      <formula2>15</formula2>
    </dataValidation>
    <dataValidation type="decimal" allowBlank="1" showInputMessage="1" showErrorMessage="1" errorTitle="UYARI" error="Bu alan için 0-20 arası bir puan girebilirsiniz ve ondalık kısmı virgül ile ayrılmalıdır !" sqref="K10:L12 D10:D12 K14:L16 D14:D16 K18:L20 D18:D20 K22:L24 D22:D24 K26:L28 D26:D28 K30:L32 D30:D32 K34:L36 D34:D36 K38:L40 D38:D40 K42:L44 D42:D44">
      <formula1>0</formula1>
      <formula2>20</formula2>
    </dataValidation>
    <dataValidation type="list" allowBlank="1" showInputMessage="1" showErrorMessage="1" promptTitle="unvan" sqref="B10 B14 B18 B22 B26 B30 B34 B38 B42">
      <formula1>unvan!$A$2:$A$7</formula1>
    </dataValidation>
  </dataValidations>
  <pageMargins left="0.39370078740157483" right="0" top="0.39370078740157483" bottom="0.39370078740157483" header="0.31496062992125984" footer="0.31496062992125984"/>
  <pageSetup paperSize="9" orientation="landscape" r:id="rId1"/>
  <drawing r:id="rId2"/>
</worksheet>
</file>

<file path=xl/worksheets/sheet15.xml><?xml version="1.0" encoding="utf-8"?>
<worksheet xmlns="http://schemas.openxmlformats.org/spreadsheetml/2006/main" xmlns:r="http://schemas.openxmlformats.org/officeDocument/2006/relationships">
  <dimension ref="B1:P17"/>
  <sheetViews>
    <sheetView showGridLines="0" showRuler="0" zoomScaleNormal="100" workbookViewId="0">
      <pane ySplit="8" topLeftCell="A9" activePane="bottomLeft" state="frozen"/>
      <selection pane="bottomLeft" activeCell="B6" sqref="B6:C6"/>
    </sheetView>
  </sheetViews>
  <sheetFormatPr defaultRowHeight="15.75"/>
  <cols>
    <col min="1" max="1" width="0.42578125" style="2" customWidth="1"/>
    <col min="2" max="2" width="20.7109375" style="2" customWidth="1"/>
    <col min="3" max="3" width="12.7109375" style="2" customWidth="1"/>
    <col min="4" max="12" width="9.7109375" style="2" customWidth="1"/>
    <col min="13" max="13" width="9.140625" style="2" customWidth="1"/>
    <col min="14" max="14" width="1.5703125" style="23" customWidth="1"/>
    <col min="15" max="15" width="9.42578125" style="2" customWidth="1"/>
    <col min="16" max="16384" width="9.140625" style="2"/>
  </cols>
  <sheetData>
    <row r="1" spans="2:16" ht="9.75" customHeight="1"/>
    <row r="2" spans="2:16" ht="15.75" customHeight="1">
      <c r="B2" s="91" t="s">
        <v>10</v>
      </c>
      <c r="C2" s="92"/>
      <c r="D2" s="92"/>
      <c r="E2" s="92"/>
      <c r="F2" s="92"/>
      <c r="G2" s="92"/>
      <c r="H2" s="92"/>
      <c r="I2" s="93" t="str">
        <f>Anasayfa!B29&amp;"-"&amp;Anasayfa!C29</f>
        <v>2.2-Görele Uygulamalı Bilimler Yüksekokulu</v>
      </c>
      <c r="J2" s="93"/>
      <c r="K2" s="93"/>
      <c r="L2" s="93"/>
      <c r="M2" s="93"/>
      <c r="N2" s="93"/>
      <c r="O2" s="51"/>
    </row>
    <row r="3" spans="2:16" ht="15.75" customHeight="1">
      <c r="B3" s="96" t="s">
        <v>25</v>
      </c>
      <c r="C3" s="97"/>
      <c r="D3" s="97"/>
      <c r="E3" s="97"/>
      <c r="F3" s="97"/>
      <c r="G3" s="97"/>
      <c r="H3" s="97"/>
      <c r="I3" s="94"/>
      <c r="J3" s="94"/>
      <c r="K3" s="94"/>
      <c r="L3" s="94"/>
      <c r="M3" s="94"/>
      <c r="N3" s="94"/>
      <c r="O3" s="52"/>
      <c r="P3" s="5"/>
    </row>
    <row r="4" spans="2:16" ht="15.75" customHeight="1">
      <c r="B4" s="98" t="str">
        <f>Anasayfa!C3</f>
        <v>2019 AKADEMİK TEŞVİK ÖDENEĞİ BAŞVURU SONUÇLARI</v>
      </c>
      <c r="C4" s="99"/>
      <c r="D4" s="99"/>
      <c r="E4" s="99"/>
      <c r="F4" s="99"/>
      <c r="G4" s="99"/>
      <c r="H4" s="99"/>
      <c r="I4" s="95"/>
      <c r="J4" s="95"/>
      <c r="K4" s="95"/>
      <c r="L4" s="95"/>
      <c r="M4" s="95"/>
      <c r="N4" s="95"/>
      <c r="O4" s="53"/>
    </row>
    <row r="5" spans="2:16" ht="13.5" customHeight="1">
      <c r="B5" s="100" t="s">
        <v>122</v>
      </c>
      <c r="C5" s="101"/>
      <c r="D5" s="101"/>
      <c r="E5" s="101"/>
      <c r="F5" s="101"/>
      <c r="G5" s="101"/>
      <c r="H5" s="101"/>
      <c r="I5" s="101"/>
      <c r="J5" s="101"/>
      <c r="K5" s="101"/>
      <c r="L5" s="101"/>
      <c r="M5" s="101"/>
      <c r="N5" s="101"/>
      <c r="O5" s="102"/>
    </row>
    <row r="6" spans="2:16">
      <c r="B6" s="86" t="s">
        <v>123</v>
      </c>
      <c r="C6" s="87"/>
      <c r="D6" s="88" t="s">
        <v>32</v>
      </c>
      <c r="E6" s="89"/>
      <c r="F6" s="89"/>
      <c r="G6" s="89"/>
      <c r="H6" s="89"/>
      <c r="I6" s="89"/>
      <c r="J6" s="89"/>
      <c r="K6" s="89"/>
      <c r="L6" s="89"/>
      <c r="M6" s="90"/>
    </row>
    <row r="7" spans="2:16" s="20" customFormat="1" ht="15" customHeight="1">
      <c r="B7" s="54" t="s">
        <v>55</v>
      </c>
      <c r="C7" s="55" t="s">
        <v>48</v>
      </c>
      <c r="D7" s="56" t="s">
        <v>1</v>
      </c>
      <c r="E7" s="57" t="s">
        <v>2</v>
      </c>
      <c r="F7" s="58" t="s">
        <v>3</v>
      </c>
      <c r="G7" s="59" t="s">
        <v>4</v>
      </c>
      <c r="H7" s="58" t="s">
        <v>5</v>
      </c>
      <c r="I7" s="57" t="s">
        <v>6</v>
      </c>
      <c r="J7" s="58" t="s">
        <v>7</v>
      </c>
      <c r="K7" s="59" t="s">
        <v>8</v>
      </c>
      <c r="L7" s="58" t="s">
        <v>9</v>
      </c>
      <c r="M7" s="35" t="s">
        <v>0</v>
      </c>
      <c r="N7" s="23"/>
      <c r="O7" s="40"/>
    </row>
    <row r="8" spans="2:16" s="24" customFormat="1" ht="15" customHeight="1">
      <c r="B8" s="60" t="s">
        <v>51</v>
      </c>
      <c r="C8" s="61" t="s">
        <v>49</v>
      </c>
      <c r="D8" s="62" t="s">
        <v>45</v>
      </c>
      <c r="E8" s="63" t="s">
        <v>44</v>
      </c>
      <c r="F8" s="64" t="s">
        <v>46</v>
      </c>
      <c r="G8" s="65" t="s">
        <v>44</v>
      </c>
      <c r="H8" s="64" t="s">
        <v>44</v>
      </c>
      <c r="I8" s="63" t="s">
        <v>46</v>
      </c>
      <c r="J8" s="64" t="s">
        <v>46</v>
      </c>
      <c r="K8" s="65" t="s">
        <v>45</v>
      </c>
      <c r="L8" s="64" t="s">
        <v>45</v>
      </c>
      <c r="M8" s="34" t="s">
        <v>31</v>
      </c>
      <c r="N8" s="23"/>
      <c r="O8" s="41" t="s">
        <v>53</v>
      </c>
    </row>
    <row r="9" spans="2:16" s="30" customFormat="1" ht="3" customHeight="1">
      <c r="B9" s="25"/>
      <c r="C9" s="25"/>
      <c r="D9" s="26"/>
      <c r="E9" s="27"/>
      <c r="F9" s="27"/>
      <c r="G9" s="28"/>
      <c r="H9" s="27"/>
      <c r="I9" s="27"/>
      <c r="J9" s="27"/>
      <c r="K9" s="28"/>
      <c r="L9" s="27"/>
      <c r="M9" s="28"/>
      <c r="N9" s="29"/>
    </row>
    <row r="10" spans="2:16" s="31" customFormat="1" ht="15" customHeight="1">
      <c r="B10" s="47" t="s">
        <v>47</v>
      </c>
      <c r="C10" s="37" t="s">
        <v>30</v>
      </c>
      <c r="D10" s="48"/>
      <c r="E10" s="48"/>
      <c r="F10" s="48">
        <v>21</v>
      </c>
      <c r="G10" s="48"/>
      <c r="H10" s="48"/>
      <c r="I10" s="48"/>
      <c r="J10" s="48">
        <v>22.5</v>
      </c>
      <c r="K10" s="48">
        <v>2.4</v>
      </c>
      <c r="L10" s="48"/>
      <c r="M10" s="38">
        <f t="shared" ref="M10:M11" si="0">IF(SUM(D10:L10)=0,"",IF(SUM(D10:L10)&gt;100,100,SUM(D10:L10)))</f>
        <v>45.9</v>
      </c>
      <c r="N10" s="42"/>
      <c r="O10" s="44" t="str">
        <f>IF(SUM(D10:L10)&gt;100,"^","")</f>
        <v/>
      </c>
    </row>
    <row r="11" spans="2:16" s="31" customFormat="1" ht="15" customHeight="1">
      <c r="B11" s="49" t="s">
        <v>173</v>
      </c>
      <c r="C11" s="37" t="s">
        <v>50</v>
      </c>
      <c r="D11" s="48"/>
      <c r="E11" s="48"/>
      <c r="F11" s="48">
        <v>21</v>
      </c>
      <c r="G11" s="48"/>
      <c r="H11" s="48"/>
      <c r="I11" s="48"/>
      <c r="J11" s="48">
        <v>22.5</v>
      </c>
      <c r="K11" s="48">
        <v>2.4</v>
      </c>
      <c r="L11" s="48"/>
      <c r="M11" s="38">
        <f t="shared" si="0"/>
        <v>45.9</v>
      </c>
      <c r="N11" s="50" t="str">
        <f>IF(M10&lt;&gt;M11,".","")</f>
        <v/>
      </c>
      <c r="O11" s="43" t="str">
        <f>IF(SUM(D11:L11)&gt;100,"^","")</f>
        <v/>
      </c>
    </row>
    <row r="12" spans="2:16" s="31" customFormat="1" ht="15" customHeight="1">
      <c r="B12" s="81" t="s">
        <v>172</v>
      </c>
      <c r="C12" s="78" t="s">
        <v>26</v>
      </c>
      <c r="D12" s="79"/>
      <c r="E12" s="79"/>
      <c r="F12" s="79">
        <v>19.5</v>
      </c>
      <c r="G12" s="79"/>
      <c r="H12" s="79"/>
      <c r="I12" s="79"/>
      <c r="J12" s="79">
        <v>22.5</v>
      </c>
      <c r="K12" s="79">
        <v>0</v>
      </c>
      <c r="L12" s="79"/>
      <c r="M12" s="80">
        <f>IF(SUM(D12:L12)=0,"",IF(SUM(D12:L12)&gt;100,100,SUM(D12:L12)))</f>
        <v>42</v>
      </c>
      <c r="N12" s="32" t="str">
        <f>IF(AND(M12&lt;&gt;"",OR(M10&lt;&gt;M11,M11&lt;&gt;M12)),"*","")</f>
        <v>*</v>
      </c>
      <c r="O12" s="45" t="str">
        <f>IF(SUM(D12:L12)=0,"",IF(SUM(D12:L12)&gt;100,"^",IF(SUM(D12:L12)&lt;30,"Ödeme Yok!","")))</f>
        <v/>
      </c>
    </row>
    <row r="13" spans="2:16" ht="3" customHeight="1">
      <c r="B13" s="33"/>
      <c r="C13" s="39"/>
      <c r="D13" s="39"/>
      <c r="E13" s="39"/>
      <c r="F13" s="39"/>
      <c r="G13" s="39"/>
      <c r="H13" s="39"/>
      <c r="I13" s="39"/>
      <c r="J13" s="39"/>
      <c r="K13" s="39"/>
      <c r="L13" s="39"/>
      <c r="M13" s="39"/>
      <c r="N13" s="42"/>
    </row>
    <row r="14" spans="2:16" s="31" customFormat="1" ht="15" customHeight="1">
      <c r="B14" s="47" t="s">
        <v>47</v>
      </c>
      <c r="C14" s="37" t="s">
        <v>30</v>
      </c>
      <c r="D14" s="48"/>
      <c r="E14" s="48"/>
      <c r="F14" s="48">
        <v>30</v>
      </c>
      <c r="G14" s="48"/>
      <c r="H14" s="48"/>
      <c r="I14" s="48"/>
      <c r="J14" s="48">
        <v>5.0999999999999996</v>
      </c>
      <c r="K14" s="48">
        <v>3</v>
      </c>
      <c r="L14" s="48"/>
      <c r="M14" s="38">
        <f t="shared" ref="M14:M15" si="1">IF(SUM(D14:L14)=0,"",IF(SUM(D14:L14)&gt;100,100,SUM(D14:L14)))</f>
        <v>38.1</v>
      </c>
      <c r="N14" s="42"/>
      <c r="O14" s="44" t="str">
        <f>IF(SUM(D14:L14)&gt;100,"^","")</f>
        <v/>
      </c>
    </row>
    <row r="15" spans="2:16" s="31" customFormat="1" ht="15" customHeight="1">
      <c r="B15" s="49" t="s">
        <v>174</v>
      </c>
      <c r="C15" s="37" t="s">
        <v>50</v>
      </c>
      <c r="D15" s="48"/>
      <c r="E15" s="48"/>
      <c r="F15" s="48">
        <v>30</v>
      </c>
      <c r="G15" s="48"/>
      <c r="H15" s="48"/>
      <c r="I15" s="48"/>
      <c r="J15" s="48">
        <v>5.0999999999999996</v>
      </c>
      <c r="K15" s="48">
        <v>3</v>
      </c>
      <c r="L15" s="48"/>
      <c r="M15" s="38">
        <f t="shared" si="1"/>
        <v>38.1</v>
      </c>
      <c r="N15" s="50" t="str">
        <f>IF(M14&lt;&gt;M15,".","")</f>
        <v/>
      </c>
      <c r="O15" s="43" t="str">
        <f>IF(SUM(D15:L15)&gt;100,"^","")</f>
        <v/>
      </c>
    </row>
    <row r="16" spans="2:16" s="31" customFormat="1" ht="15" customHeight="1">
      <c r="B16" s="81" t="s">
        <v>175</v>
      </c>
      <c r="C16" s="78" t="s">
        <v>26</v>
      </c>
      <c r="D16" s="79"/>
      <c r="E16" s="79"/>
      <c r="F16" s="79">
        <v>0</v>
      </c>
      <c r="G16" s="79"/>
      <c r="H16" s="79"/>
      <c r="I16" s="79"/>
      <c r="J16" s="79">
        <v>0</v>
      </c>
      <c r="K16" s="79">
        <v>0</v>
      </c>
      <c r="L16" s="79"/>
      <c r="M16" s="80">
        <v>0</v>
      </c>
      <c r="N16" s="32" t="str">
        <f>IF(AND(M16&lt;&gt;"",OR(M14&lt;&gt;M15,M15&lt;&gt;M16)),"*","")</f>
        <v>*</v>
      </c>
      <c r="O16" s="45" t="s">
        <v>396</v>
      </c>
    </row>
    <row r="17" spans="2:14" ht="3" customHeight="1">
      <c r="B17" s="33"/>
      <c r="C17" s="39"/>
      <c r="D17" s="39"/>
      <c r="E17" s="39"/>
      <c r="F17" s="39"/>
      <c r="G17" s="39"/>
      <c r="H17" s="39"/>
      <c r="I17" s="39"/>
      <c r="J17" s="39"/>
      <c r="K17" s="39"/>
      <c r="L17" s="39"/>
      <c r="M17" s="39"/>
      <c r="N17" s="42"/>
    </row>
  </sheetData>
  <sheetProtection password="C7B9" sheet="1" objects="1" scenarios="1"/>
  <mergeCells count="7">
    <mergeCell ref="B6:C6"/>
    <mergeCell ref="D6:M6"/>
    <mergeCell ref="B2:H2"/>
    <mergeCell ref="I2:N4"/>
    <mergeCell ref="B3:H3"/>
    <mergeCell ref="B4:H4"/>
    <mergeCell ref="B5:O5"/>
  </mergeCells>
  <dataValidations count="4">
    <dataValidation type="list" allowBlank="1" showInputMessage="1" showErrorMessage="1" promptTitle="unvan" sqref="B10 B14">
      <formula1>unvan!$A$2:$A$7</formula1>
    </dataValidation>
    <dataValidation type="decimal" allowBlank="1" showInputMessage="1" showErrorMessage="1" errorTitle="UYARI" error="Bu alan için 0-20 arası bir puan girebilirsiniz ve ondalık kısmı virgül ile ayrılmalıdır !" sqref="K10:L12 D10:D12 K14:L16 D14:D16">
      <formula1>0</formula1>
      <formula2>20</formula2>
    </dataValidation>
    <dataValidation type="decimal" allowBlank="1" showInputMessage="1" showErrorMessage="1" errorTitle="UYARI" error="Bu alan için 0-15 arası bir puan girebilirsiniz ve ondalık kısmı virgül ile ayrılmalıdır !" sqref="G10:H12 E10:E12 G14:H16 E14:E16">
      <formula1>0</formula1>
      <formula2>15</formula2>
    </dataValidation>
    <dataValidation type="decimal" allowBlank="1" showInputMessage="1" showErrorMessage="1" errorTitle="UYARI" error="Bu alan için 0-30 arası bir puan girebilirsiniz ve ondalık kısmı virgül ile ayrılmalıdır !" sqref="F10:F12 I10:J12 F14:F16 I14:J16">
      <formula1>0</formula1>
      <formula2>30</formula2>
    </dataValidation>
  </dataValidations>
  <pageMargins left="0.39370078740157483" right="0" top="0.39370078740157483" bottom="0.39370078740157483" header="0.31496062992125984" footer="0.31496062992125984"/>
  <pageSetup paperSize="9" orientation="landscape" r:id="rId1"/>
  <drawing r:id="rId2"/>
</worksheet>
</file>

<file path=xl/worksheets/sheet16.xml><?xml version="1.0" encoding="utf-8"?>
<worksheet xmlns="http://schemas.openxmlformats.org/spreadsheetml/2006/main" xmlns:r="http://schemas.openxmlformats.org/officeDocument/2006/relationships">
  <dimension ref="B1:P17"/>
  <sheetViews>
    <sheetView showGridLines="0" showRuler="0" zoomScaleNormal="100" workbookViewId="0">
      <pane ySplit="8" topLeftCell="A9" activePane="bottomLeft" state="frozen"/>
      <selection pane="bottomLeft" activeCell="B6" sqref="B6:C6"/>
    </sheetView>
  </sheetViews>
  <sheetFormatPr defaultRowHeight="15.75"/>
  <cols>
    <col min="1" max="1" width="0.42578125" style="2" customWidth="1"/>
    <col min="2" max="2" width="20.7109375" style="2" customWidth="1"/>
    <col min="3" max="3" width="12.7109375" style="2" customWidth="1"/>
    <col min="4" max="12" width="9.7109375" style="2" customWidth="1"/>
    <col min="13" max="13" width="9.140625" style="2" customWidth="1"/>
    <col min="14" max="14" width="1.5703125" style="23" customWidth="1"/>
    <col min="15" max="15" width="9.42578125" style="2" customWidth="1"/>
    <col min="16" max="16384" width="9.140625" style="2"/>
  </cols>
  <sheetData>
    <row r="1" spans="2:16" ht="9.75" customHeight="1"/>
    <row r="2" spans="2:16" ht="15.75" customHeight="1">
      <c r="B2" s="91" t="s">
        <v>10</v>
      </c>
      <c r="C2" s="92"/>
      <c r="D2" s="92"/>
      <c r="E2" s="92"/>
      <c r="F2" s="92"/>
      <c r="G2" s="92"/>
      <c r="H2" s="92"/>
      <c r="I2" s="93" t="str">
        <f>Anasayfa!B31&amp;"-"&amp;Anasayfa!C31</f>
        <v>2.4-Şebinkarahisar Feyzi Kıraç Uygulamalı Bilimler Yüksekokulu</v>
      </c>
      <c r="J2" s="93"/>
      <c r="K2" s="93"/>
      <c r="L2" s="93"/>
      <c r="M2" s="93"/>
      <c r="N2" s="93"/>
      <c r="O2" s="51"/>
    </row>
    <row r="3" spans="2:16" ht="15.75" customHeight="1">
      <c r="B3" s="96" t="s">
        <v>25</v>
      </c>
      <c r="C3" s="97"/>
      <c r="D3" s="97"/>
      <c r="E3" s="97"/>
      <c r="F3" s="97"/>
      <c r="G3" s="97"/>
      <c r="H3" s="97"/>
      <c r="I3" s="94"/>
      <c r="J3" s="94"/>
      <c r="K3" s="94"/>
      <c r="L3" s="94"/>
      <c r="M3" s="94"/>
      <c r="N3" s="94"/>
      <c r="O3" s="52"/>
      <c r="P3" s="5"/>
    </row>
    <row r="4" spans="2:16" ht="15.75" customHeight="1">
      <c r="B4" s="98" t="str">
        <f>Anasayfa!C3</f>
        <v>2019 AKADEMİK TEŞVİK ÖDENEĞİ BAŞVURU SONUÇLARI</v>
      </c>
      <c r="C4" s="99"/>
      <c r="D4" s="99"/>
      <c r="E4" s="99"/>
      <c r="F4" s="99"/>
      <c r="G4" s="99"/>
      <c r="H4" s="99"/>
      <c r="I4" s="95"/>
      <c r="J4" s="95"/>
      <c r="K4" s="95"/>
      <c r="L4" s="95"/>
      <c r="M4" s="95"/>
      <c r="N4" s="95"/>
      <c r="O4" s="53"/>
    </row>
    <row r="5" spans="2:16" ht="13.5" customHeight="1">
      <c r="B5" s="100" t="s">
        <v>122</v>
      </c>
      <c r="C5" s="101"/>
      <c r="D5" s="101"/>
      <c r="E5" s="101"/>
      <c r="F5" s="101"/>
      <c r="G5" s="101"/>
      <c r="H5" s="101"/>
      <c r="I5" s="101"/>
      <c r="J5" s="101"/>
      <c r="K5" s="101"/>
      <c r="L5" s="101"/>
      <c r="M5" s="101"/>
      <c r="N5" s="101"/>
      <c r="O5" s="102"/>
    </row>
    <row r="6" spans="2:16">
      <c r="B6" s="86" t="s">
        <v>123</v>
      </c>
      <c r="C6" s="87"/>
      <c r="D6" s="88" t="s">
        <v>32</v>
      </c>
      <c r="E6" s="89"/>
      <c r="F6" s="89"/>
      <c r="G6" s="89"/>
      <c r="H6" s="89"/>
      <c r="I6" s="89"/>
      <c r="J6" s="89"/>
      <c r="K6" s="89"/>
      <c r="L6" s="89"/>
      <c r="M6" s="90"/>
    </row>
    <row r="7" spans="2:16" s="20" customFormat="1" ht="15" customHeight="1">
      <c r="B7" s="54" t="s">
        <v>55</v>
      </c>
      <c r="C7" s="55" t="s">
        <v>48</v>
      </c>
      <c r="D7" s="56" t="s">
        <v>1</v>
      </c>
      <c r="E7" s="57" t="s">
        <v>2</v>
      </c>
      <c r="F7" s="58" t="s">
        <v>3</v>
      </c>
      <c r="G7" s="59" t="s">
        <v>4</v>
      </c>
      <c r="H7" s="58" t="s">
        <v>5</v>
      </c>
      <c r="I7" s="57" t="s">
        <v>6</v>
      </c>
      <c r="J7" s="58" t="s">
        <v>7</v>
      </c>
      <c r="K7" s="59" t="s">
        <v>8</v>
      </c>
      <c r="L7" s="58" t="s">
        <v>9</v>
      </c>
      <c r="M7" s="35" t="s">
        <v>0</v>
      </c>
      <c r="N7" s="23"/>
      <c r="O7" s="40"/>
    </row>
    <row r="8" spans="2:16" s="24" customFormat="1" ht="15" customHeight="1">
      <c r="B8" s="60" t="s">
        <v>51</v>
      </c>
      <c r="C8" s="61" t="s">
        <v>49</v>
      </c>
      <c r="D8" s="62" t="s">
        <v>45</v>
      </c>
      <c r="E8" s="63" t="s">
        <v>44</v>
      </c>
      <c r="F8" s="64" t="s">
        <v>46</v>
      </c>
      <c r="G8" s="65" t="s">
        <v>44</v>
      </c>
      <c r="H8" s="64" t="s">
        <v>44</v>
      </c>
      <c r="I8" s="63" t="s">
        <v>46</v>
      </c>
      <c r="J8" s="64" t="s">
        <v>46</v>
      </c>
      <c r="K8" s="65" t="s">
        <v>45</v>
      </c>
      <c r="L8" s="64" t="s">
        <v>45</v>
      </c>
      <c r="M8" s="34" t="s">
        <v>31</v>
      </c>
      <c r="N8" s="23"/>
      <c r="O8" s="41" t="s">
        <v>53</v>
      </c>
    </row>
    <row r="9" spans="2:16" s="30" customFormat="1" ht="3" customHeight="1">
      <c r="B9" s="25"/>
      <c r="C9" s="25"/>
      <c r="D9" s="26"/>
      <c r="E9" s="27"/>
      <c r="F9" s="27"/>
      <c r="G9" s="28"/>
      <c r="H9" s="27"/>
      <c r="I9" s="27"/>
      <c r="J9" s="27"/>
      <c r="K9" s="28"/>
      <c r="L9" s="27"/>
      <c r="M9" s="28"/>
      <c r="N9" s="29"/>
    </row>
    <row r="10" spans="2:16" s="31" customFormat="1" ht="15" customHeight="1">
      <c r="B10" s="47" t="s">
        <v>23</v>
      </c>
      <c r="C10" s="37" t="s">
        <v>30</v>
      </c>
      <c r="D10" s="48"/>
      <c r="E10" s="48"/>
      <c r="F10" s="48">
        <v>12.96</v>
      </c>
      <c r="G10" s="48"/>
      <c r="H10" s="48"/>
      <c r="I10" s="48"/>
      <c r="J10" s="48">
        <v>17.55</v>
      </c>
      <c r="K10" s="48">
        <v>5.4</v>
      </c>
      <c r="L10" s="48"/>
      <c r="M10" s="38">
        <f t="shared" ref="M10:M11" si="0">IF(SUM(D10:L10)=0,"",IF(SUM(D10:L10)&gt;100,100,SUM(D10:L10)))</f>
        <v>35.910000000000004</v>
      </c>
      <c r="N10" s="42"/>
      <c r="O10" s="44" t="str">
        <f>IF(SUM(D10:L10)&gt;100,"^","")</f>
        <v/>
      </c>
    </row>
    <row r="11" spans="2:16" s="31" customFormat="1" ht="15" customHeight="1">
      <c r="B11" s="49" t="s">
        <v>124</v>
      </c>
      <c r="C11" s="37" t="s">
        <v>50</v>
      </c>
      <c r="D11" s="48"/>
      <c r="E11" s="48"/>
      <c r="F11" s="48">
        <v>12.96</v>
      </c>
      <c r="G11" s="48"/>
      <c r="H11" s="48"/>
      <c r="I11" s="48"/>
      <c r="J11" s="48">
        <v>17.55</v>
      </c>
      <c r="K11" s="48">
        <v>5.4</v>
      </c>
      <c r="L11" s="48"/>
      <c r="M11" s="38">
        <f t="shared" si="0"/>
        <v>35.910000000000004</v>
      </c>
      <c r="N11" s="50" t="str">
        <f>IF(M10&lt;&gt;M11,".","")</f>
        <v/>
      </c>
      <c r="O11" s="43" t="str">
        <f>IF(SUM(D11:L11)&gt;100,"^","")</f>
        <v/>
      </c>
    </row>
    <row r="12" spans="2:16" s="31" customFormat="1" ht="15" customHeight="1">
      <c r="B12" s="81" t="s">
        <v>125</v>
      </c>
      <c r="C12" s="78" t="s">
        <v>26</v>
      </c>
      <c r="D12" s="79"/>
      <c r="E12" s="79"/>
      <c r="F12" s="79">
        <v>12.96</v>
      </c>
      <c r="G12" s="79"/>
      <c r="H12" s="79"/>
      <c r="I12" s="79"/>
      <c r="J12" s="79">
        <v>17.55</v>
      </c>
      <c r="K12" s="79">
        <v>0</v>
      </c>
      <c r="L12" s="79"/>
      <c r="M12" s="80">
        <f>IF(SUM(D12:L12)=0,"",IF(SUM(D12:L12)&gt;100,100,SUM(D12:L12)))</f>
        <v>30.51</v>
      </c>
      <c r="N12" s="32" t="str">
        <f>IF(AND(M12&lt;&gt;"",OR(M10&lt;&gt;M11,M11&lt;&gt;M12)),"*","")</f>
        <v>*</v>
      </c>
      <c r="O12" s="45" t="str">
        <f>IF(SUM(D12:L12)=0,"",IF(SUM(D12:L12)&gt;100,"^",IF(SUM(D12:L12)&lt;30,"Ödeme Yok!","")))</f>
        <v/>
      </c>
    </row>
    <row r="13" spans="2:16" ht="3" customHeight="1">
      <c r="B13" s="33"/>
      <c r="C13" s="39"/>
      <c r="D13" s="39"/>
      <c r="E13" s="39"/>
      <c r="F13" s="39"/>
      <c r="G13" s="39"/>
      <c r="H13" s="39"/>
      <c r="I13" s="39"/>
      <c r="J13" s="39"/>
      <c r="K13" s="39"/>
      <c r="L13" s="39"/>
      <c r="M13" s="39"/>
      <c r="N13" s="42"/>
    </row>
    <row r="14" spans="2:16" s="31" customFormat="1" ht="15" customHeight="1">
      <c r="B14" s="47" t="s">
        <v>47</v>
      </c>
      <c r="C14" s="37" t="s">
        <v>30</v>
      </c>
      <c r="D14" s="48"/>
      <c r="E14" s="48"/>
      <c r="F14" s="48">
        <v>5.1429999999999998</v>
      </c>
      <c r="G14" s="48"/>
      <c r="H14" s="48"/>
      <c r="I14" s="48"/>
      <c r="J14" s="48">
        <v>28.5</v>
      </c>
      <c r="K14" s="48">
        <v>1.8</v>
      </c>
      <c r="L14" s="48"/>
      <c r="M14" s="38">
        <f t="shared" ref="M14:M15" si="1">IF(SUM(D14:L14)=0,"",IF(SUM(D14:L14)&gt;100,100,SUM(D14:L14)))</f>
        <v>35.442999999999998</v>
      </c>
      <c r="N14" s="42"/>
      <c r="O14" s="44" t="str">
        <f>IF(SUM(D14:L14)&gt;100,"^","")</f>
        <v/>
      </c>
    </row>
    <row r="15" spans="2:16" s="31" customFormat="1" ht="15" customHeight="1">
      <c r="B15" s="49" t="s">
        <v>126</v>
      </c>
      <c r="C15" s="37" t="s">
        <v>50</v>
      </c>
      <c r="D15" s="48"/>
      <c r="E15" s="48"/>
      <c r="F15" s="48">
        <v>5.1429999999999998</v>
      </c>
      <c r="G15" s="48"/>
      <c r="H15" s="48"/>
      <c r="I15" s="48"/>
      <c r="J15" s="48">
        <v>28.5</v>
      </c>
      <c r="K15" s="48">
        <v>1.8</v>
      </c>
      <c r="L15" s="48"/>
      <c r="M15" s="38">
        <f t="shared" si="1"/>
        <v>35.442999999999998</v>
      </c>
      <c r="N15" s="50" t="str">
        <f>IF(M14&lt;&gt;M15,".","")</f>
        <v/>
      </c>
      <c r="O15" s="43" t="str">
        <f>IF(SUM(D15:L15)&gt;100,"^","")</f>
        <v/>
      </c>
    </row>
    <row r="16" spans="2:16" s="31" customFormat="1" ht="15" customHeight="1">
      <c r="B16" s="81" t="s">
        <v>125</v>
      </c>
      <c r="C16" s="78" t="s">
        <v>26</v>
      </c>
      <c r="D16" s="79"/>
      <c r="E16" s="79"/>
      <c r="F16" s="79">
        <v>5.1429999999999998</v>
      </c>
      <c r="G16" s="79"/>
      <c r="H16" s="79"/>
      <c r="I16" s="79"/>
      <c r="J16" s="79">
        <v>27.3</v>
      </c>
      <c r="K16" s="79">
        <v>0</v>
      </c>
      <c r="L16" s="79"/>
      <c r="M16" s="80">
        <f>IF(SUM(D16:L16)=0,"",IF(SUM(D16:L16)&gt;100,100,SUM(D16:L16)))</f>
        <v>32.442999999999998</v>
      </c>
      <c r="N16" s="32" t="str">
        <f>IF(AND(M16&lt;&gt;"",OR(M14&lt;&gt;M15,M15&lt;&gt;M16)),"*","")</f>
        <v>*</v>
      </c>
      <c r="O16" s="45" t="str">
        <f>IF(SUM(D16:L16)=0,"",IF(SUM(D16:L16)&gt;100,"^",IF(SUM(D16:L16)&lt;30,"Ödeme Yok!","")))</f>
        <v/>
      </c>
    </row>
    <row r="17" spans="2:14" ht="3" customHeight="1">
      <c r="B17" s="33"/>
      <c r="C17" s="39"/>
      <c r="D17" s="39"/>
      <c r="E17" s="39"/>
      <c r="F17" s="39"/>
      <c r="G17" s="39"/>
      <c r="H17" s="39"/>
      <c r="I17" s="39"/>
      <c r="J17" s="39"/>
      <c r="K17" s="39"/>
      <c r="L17" s="39"/>
      <c r="M17" s="39"/>
      <c r="N17" s="42"/>
    </row>
  </sheetData>
  <sheetProtection password="C7B9" sheet="1" objects="1" scenarios="1"/>
  <mergeCells count="7">
    <mergeCell ref="B6:C6"/>
    <mergeCell ref="D6:M6"/>
    <mergeCell ref="B2:H2"/>
    <mergeCell ref="I2:N4"/>
    <mergeCell ref="B3:H3"/>
    <mergeCell ref="B4:H4"/>
    <mergeCell ref="B5:O5"/>
  </mergeCells>
  <dataValidations count="4">
    <dataValidation type="list" allowBlank="1" showInputMessage="1" showErrorMessage="1" promptTitle="unvan" sqref="B10 B14">
      <formula1>unvan!$A$2:$A$7</formula1>
    </dataValidation>
    <dataValidation type="decimal" allowBlank="1" showInputMessage="1" showErrorMessage="1" errorTitle="UYARI" error="Bu alan için 0-20 arası bir puan girebilirsiniz ve ondalık kısmı virgül ile ayrılmalıdır !" sqref="K10:L12 D14:D16 K14:L16 D10:D12">
      <formula1>0</formula1>
      <formula2>20</formula2>
    </dataValidation>
    <dataValidation type="decimal" allowBlank="1" showInputMessage="1" showErrorMessage="1" errorTitle="UYARI" error="Bu alan için 0-15 arası bir puan girebilirsiniz ve ondalık kısmı virgül ile ayrılmalıdır !" sqref="G10:H12 E14:E16 G14:H16 E10:E12">
      <formula1>0</formula1>
      <formula2>15</formula2>
    </dataValidation>
    <dataValidation type="decimal" allowBlank="1" showInputMessage="1" showErrorMessage="1" errorTitle="UYARI" error="Bu alan için 0-30 arası bir puan girebilirsiniz ve ondalık kısmı virgül ile ayrılmalıdır !" sqref="F10:F12 I14:J16 F14:F16 I10:J12">
      <formula1>0</formula1>
      <formula2>30</formula2>
    </dataValidation>
  </dataValidations>
  <pageMargins left="0.39370078740157483" right="0" top="0.39370078740157483" bottom="0.39370078740157483" header="0.31496062992125984" footer="0.31496062992125984"/>
  <pageSetup paperSize="9" orientation="landscape" r:id="rId1"/>
  <drawing r:id="rId2"/>
</worksheet>
</file>

<file path=xl/worksheets/sheet17.xml><?xml version="1.0" encoding="utf-8"?>
<worksheet xmlns="http://schemas.openxmlformats.org/spreadsheetml/2006/main" xmlns:r="http://schemas.openxmlformats.org/officeDocument/2006/relationships">
  <dimension ref="B1:P13"/>
  <sheetViews>
    <sheetView showGridLines="0" showRuler="0" zoomScaleNormal="100" workbookViewId="0">
      <pane ySplit="8" topLeftCell="A9" activePane="bottomLeft" state="frozen"/>
      <selection pane="bottomLeft" activeCell="B6" sqref="B6:C6"/>
    </sheetView>
  </sheetViews>
  <sheetFormatPr defaultRowHeight="15.75"/>
  <cols>
    <col min="1" max="1" width="0.42578125" style="2" customWidth="1"/>
    <col min="2" max="2" width="20.7109375" style="2" customWidth="1"/>
    <col min="3" max="3" width="12.7109375" style="2" customWidth="1"/>
    <col min="4" max="12" width="9.7109375" style="2" customWidth="1"/>
    <col min="13" max="13" width="9.140625" style="2" customWidth="1"/>
    <col min="14" max="14" width="1.5703125" style="23" customWidth="1"/>
    <col min="15" max="15" width="9.42578125" style="2" customWidth="1"/>
    <col min="16" max="16384" width="9.140625" style="2"/>
  </cols>
  <sheetData>
    <row r="1" spans="2:16" ht="9.75" customHeight="1"/>
    <row r="2" spans="2:16" ht="15.75" customHeight="1">
      <c r="B2" s="91" t="s">
        <v>10</v>
      </c>
      <c r="C2" s="92"/>
      <c r="D2" s="92"/>
      <c r="E2" s="92"/>
      <c r="F2" s="92"/>
      <c r="G2" s="92"/>
      <c r="H2" s="92"/>
      <c r="I2" s="93" t="str">
        <f>Anasayfa!B37&amp;"-"&amp;Anasayfa!C37</f>
        <v>3.3-Dereli Meslek Yüksekokulu</v>
      </c>
      <c r="J2" s="93"/>
      <c r="K2" s="93"/>
      <c r="L2" s="93"/>
      <c r="M2" s="93"/>
      <c r="N2" s="93"/>
      <c r="O2" s="51"/>
    </row>
    <row r="3" spans="2:16" ht="15.75" customHeight="1">
      <c r="B3" s="96" t="s">
        <v>25</v>
      </c>
      <c r="C3" s="97"/>
      <c r="D3" s="97"/>
      <c r="E3" s="97"/>
      <c r="F3" s="97"/>
      <c r="G3" s="97"/>
      <c r="H3" s="97"/>
      <c r="I3" s="94"/>
      <c r="J3" s="94"/>
      <c r="K3" s="94"/>
      <c r="L3" s="94"/>
      <c r="M3" s="94"/>
      <c r="N3" s="94"/>
      <c r="O3" s="52"/>
      <c r="P3" s="5"/>
    </row>
    <row r="4" spans="2:16" ht="15.75" customHeight="1">
      <c r="B4" s="98" t="str">
        <f>Anasayfa!C3</f>
        <v>2019 AKADEMİK TEŞVİK ÖDENEĞİ BAŞVURU SONUÇLARI</v>
      </c>
      <c r="C4" s="99"/>
      <c r="D4" s="99"/>
      <c r="E4" s="99"/>
      <c r="F4" s="99"/>
      <c r="G4" s="99"/>
      <c r="H4" s="99"/>
      <c r="I4" s="95"/>
      <c r="J4" s="95"/>
      <c r="K4" s="95"/>
      <c r="L4" s="95"/>
      <c r="M4" s="95"/>
      <c r="N4" s="95"/>
      <c r="O4" s="53"/>
    </row>
    <row r="5" spans="2:16" ht="13.5" customHeight="1">
      <c r="B5" s="100" t="s">
        <v>122</v>
      </c>
      <c r="C5" s="101"/>
      <c r="D5" s="101"/>
      <c r="E5" s="101"/>
      <c r="F5" s="101"/>
      <c r="G5" s="101"/>
      <c r="H5" s="101"/>
      <c r="I5" s="101"/>
      <c r="J5" s="101"/>
      <c r="K5" s="101"/>
      <c r="L5" s="101"/>
      <c r="M5" s="101"/>
      <c r="N5" s="101"/>
      <c r="O5" s="102"/>
    </row>
    <row r="6" spans="2:16">
      <c r="B6" s="86" t="s">
        <v>123</v>
      </c>
      <c r="C6" s="87"/>
      <c r="D6" s="88" t="s">
        <v>32</v>
      </c>
      <c r="E6" s="89"/>
      <c r="F6" s="89"/>
      <c r="G6" s="89"/>
      <c r="H6" s="89"/>
      <c r="I6" s="89"/>
      <c r="J6" s="89"/>
      <c r="K6" s="89"/>
      <c r="L6" s="89"/>
      <c r="M6" s="90"/>
    </row>
    <row r="7" spans="2:16" s="20" customFormat="1" ht="15" customHeight="1">
      <c r="B7" s="54" t="s">
        <v>55</v>
      </c>
      <c r="C7" s="55" t="s">
        <v>48</v>
      </c>
      <c r="D7" s="56" t="s">
        <v>1</v>
      </c>
      <c r="E7" s="57" t="s">
        <v>2</v>
      </c>
      <c r="F7" s="58" t="s">
        <v>3</v>
      </c>
      <c r="G7" s="59" t="s">
        <v>4</v>
      </c>
      <c r="H7" s="58" t="s">
        <v>5</v>
      </c>
      <c r="I7" s="57" t="s">
        <v>6</v>
      </c>
      <c r="J7" s="58" t="s">
        <v>7</v>
      </c>
      <c r="K7" s="59" t="s">
        <v>8</v>
      </c>
      <c r="L7" s="58" t="s">
        <v>9</v>
      </c>
      <c r="M7" s="35" t="s">
        <v>0</v>
      </c>
      <c r="N7" s="23"/>
      <c r="O7" s="40"/>
    </row>
    <row r="8" spans="2:16" s="24" customFormat="1" ht="15" customHeight="1">
      <c r="B8" s="60" t="s">
        <v>51</v>
      </c>
      <c r="C8" s="61" t="s">
        <v>49</v>
      </c>
      <c r="D8" s="62" t="s">
        <v>45</v>
      </c>
      <c r="E8" s="63" t="s">
        <v>44</v>
      </c>
      <c r="F8" s="64" t="s">
        <v>46</v>
      </c>
      <c r="G8" s="65" t="s">
        <v>44</v>
      </c>
      <c r="H8" s="64" t="s">
        <v>44</v>
      </c>
      <c r="I8" s="63" t="s">
        <v>46</v>
      </c>
      <c r="J8" s="64" t="s">
        <v>46</v>
      </c>
      <c r="K8" s="65" t="s">
        <v>45</v>
      </c>
      <c r="L8" s="64" t="s">
        <v>45</v>
      </c>
      <c r="M8" s="34" t="s">
        <v>31</v>
      </c>
      <c r="N8" s="23"/>
      <c r="O8" s="41" t="s">
        <v>53</v>
      </c>
    </row>
    <row r="9" spans="2:16" s="30" customFormat="1" ht="3" customHeight="1">
      <c r="B9" s="25"/>
      <c r="C9" s="25"/>
      <c r="D9" s="26"/>
      <c r="E9" s="27"/>
      <c r="F9" s="27"/>
      <c r="G9" s="28"/>
      <c r="H9" s="27"/>
      <c r="I9" s="27"/>
      <c r="J9" s="27"/>
      <c r="K9" s="28"/>
      <c r="L9" s="27"/>
      <c r="M9" s="28"/>
      <c r="N9" s="29"/>
    </row>
    <row r="10" spans="2:16" s="31" customFormat="1" ht="15" customHeight="1">
      <c r="B10" s="47" t="s">
        <v>47</v>
      </c>
      <c r="C10" s="37" t="s">
        <v>30</v>
      </c>
      <c r="D10" s="48"/>
      <c r="E10" s="48"/>
      <c r="F10" s="48">
        <v>19.125</v>
      </c>
      <c r="G10" s="48"/>
      <c r="H10" s="48"/>
      <c r="I10" s="48"/>
      <c r="J10" s="48">
        <v>30</v>
      </c>
      <c r="K10" s="48"/>
      <c r="L10" s="48"/>
      <c r="M10" s="38">
        <f t="shared" ref="M10:M11" si="0">IF(SUM(D10:L10)=0,"",IF(SUM(D10:L10)&gt;100,100,SUM(D10:L10)))</f>
        <v>49.125</v>
      </c>
      <c r="N10" s="42"/>
      <c r="O10" s="44" t="str">
        <f>IF(SUM(D10:L10)&gt;100,"^","")</f>
        <v/>
      </c>
    </row>
    <row r="11" spans="2:16" s="31" customFormat="1" ht="15" customHeight="1">
      <c r="B11" s="49" t="s">
        <v>198</v>
      </c>
      <c r="C11" s="37" t="s">
        <v>50</v>
      </c>
      <c r="D11" s="48"/>
      <c r="E11" s="48"/>
      <c r="F11" s="48">
        <v>19.125</v>
      </c>
      <c r="G11" s="48"/>
      <c r="H11" s="48"/>
      <c r="I11" s="48"/>
      <c r="J11" s="48">
        <v>30</v>
      </c>
      <c r="K11" s="48"/>
      <c r="L11" s="48"/>
      <c r="M11" s="38">
        <f t="shared" si="0"/>
        <v>49.125</v>
      </c>
      <c r="N11" s="50" t="str">
        <f>IF(M10&lt;&gt;M11,".","")</f>
        <v/>
      </c>
      <c r="O11" s="43" t="str">
        <f>IF(SUM(D11:L11)&gt;100,"^","")</f>
        <v/>
      </c>
    </row>
    <row r="12" spans="2:16" s="31" customFormat="1" ht="15" customHeight="1">
      <c r="B12" s="81" t="s">
        <v>192</v>
      </c>
      <c r="C12" s="78" t="s">
        <v>26</v>
      </c>
      <c r="D12" s="79"/>
      <c r="E12" s="79"/>
      <c r="F12" s="79">
        <v>19.125</v>
      </c>
      <c r="G12" s="79"/>
      <c r="H12" s="79"/>
      <c r="I12" s="79"/>
      <c r="J12" s="79">
        <v>30</v>
      </c>
      <c r="K12" s="79"/>
      <c r="L12" s="79"/>
      <c r="M12" s="80">
        <f>IF(SUM(D12:L12)=0,"",IF(SUM(D12:L12)&gt;100,100,SUM(D12:L12)))</f>
        <v>49.125</v>
      </c>
      <c r="N12" s="32" t="str">
        <f>IF(AND(M12&lt;&gt;"",OR(M10&lt;&gt;M11,M11&lt;&gt;M12)),"*","")</f>
        <v/>
      </c>
      <c r="O12" s="45" t="str">
        <f>IF(SUM(D12:L12)=0,"",IF(SUM(D12:L12)&gt;100,"^",IF(SUM(D12:L12)&lt;30,"Ödeme Yok!","")))</f>
        <v/>
      </c>
    </row>
    <row r="13" spans="2:16" ht="3" customHeight="1">
      <c r="B13" s="33"/>
      <c r="C13" s="39"/>
      <c r="D13" s="39"/>
      <c r="E13" s="39"/>
      <c r="F13" s="39"/>
      <c r="G13" s="39"/>
      <c r="H13" s="39"/>
      <c r="I13" s="39"/>
      <c r="J13" s="39"/>
      <c r="K13" s="39"/>
      <c r="L13" s="39"/>
      <c r="M13" s="39"/>
      <c r="N13" s="42"/>
    </row>
  </sheetData>
  <sheetProtection password="C7B9" sheet="1" objects="1" scenarios="1"/>
  <mergeCells count="7">
    <mergeCell ref="B6:C6"/>
    <mergeCell ref="D6:M6"/>
    <mergeCell ref="B2:H2"/>
    <mergeCell ref="I2:N4"/>
    <mergeCell ref="B3:H3"/>
    <mergeCell ref="B4:H4"/>
    <mergeCell ref="B5:O5"/>
  </mergeCells>
  <dataValidations count="4">
    <dataValidation type="decimal" allowBlank="1" showInputMessage="1" showErrorMessage="1" errorTitle="UYARI" error="Bu alan için 0-30 arası bir puan girebilirsiniz ve ondalık kısmı virgül ile ayrılmalıdır !" sqref="F10:F12 I10:J12">
      <formula1>0</formula1>
      <formula2>30</formula2>
    </dataValidation>
    <dataValidation type="decimal" allowBlank="1" showInputMessage="1" showErrorMessage="1" errorTitle="UYARI" error="Bu alan için 0-15 arası bir puan girebilirsiniz ve ondalık kısmı virgül ile ayrılmalıdır !" sqref="G10:H12 E10:E12">
      <formula1>0</formula1>
      <formula2>15</formula2>
    </dataValidation>
    <dataValidation type="decimal" allowBlank="1" showInputMessage="1" showErrorMessage="1" errorTitle="UYARI" error="Bu alan için 0-20 arası bir puan girebilirsiniz ve ondalık kısmı virgül ile ayrılmalıdır !" sqref="K10:L12 D10:D12">
      <formula1>0</formula1>
      <formula2>20</formula2>
    </dataValidation>
    <dataValidation type="list" allowBlank="1" showInputMessage="1" showErrorMessage="1" promptTitle="unvan" sqref="B10">
      <formula1>unvan!$A$2:$A$7</formula1>
    </dataValidation>
  </dataValidations>
  <pageMargins left="0.39370078740157483" right="0" top="0.39370078740157483" bottom="0.39370078740157483" header="0.31496062992125984" footer="0.31496062992125984"/>
  <pageSetup paperSize="9" orientation="landscape" r:id="rId1"/>
  <drawing r:id="rId2"/>
</worksheet>
</file>

<file path=xl/worksheets/sheet18.xml><?xml version="1.0" encoding="utf-8"?>
<worksheet xmlns="http://schemas.openxmlformats.org/spreadsheetml/2006/main" xmlns:r="http://schemas.openxmlformats.org/officeDocument/2006/relationships">
  <dimension ref="B1:P41"/>
  <sheetViews>
    <sheetView showGridLines="0" showRuler="0" zoomScaleNormal="100" workbookViewId="0">
      <pane ySplit="8" topLeftCell="A9" activePane="bottomLeft" state="frozen"/>
      <selection pane="bottomLeft" activeCell="B6" sqref="B6:C6"/>
    </sheetView>
  </sheetViews>
  <sheetFormatPr defaultRowHeight="15.75"/>
  <cols>
    <col min="1" max="1" width="0.42578125" style="2" customWidth="1"/>
    <col min="2" max="2" width="20.7109375" style="2" customWidth="1"/>
    <col min="3" max="3" width="12.7109375" style="2" customWidth="1"/>
    <col min="4" max="12" width="9.7109375" style="2" customWidth="1"/>
    <col min="13" max="13" width="9.140625" style="2" customWidth="1"/>
    <col min="14" max="14" width="1.5703125" style="23" customWidth="1"/>
    <col min="15" max="15" width="9.42578125" style="2" customWidth="1"/>
    <col min="16" max="16384" width="9.140625" style="2"/>
  </cols>
  <sheetData>
    <row r="1" spans="2:16" ht="9.75" customHeight="1"/>
    <row r="2" spans="2:16" ht="15.75" customHeight="1">
      <c r="B2" s="91" t="s">
        <v>10</v>
      </c>
      <c r="C2" s="92"/>
      <c r="D2" s="92"/>
      <c r="E2" s="92"/>
      <c r="F2" s="92"/>
      <c r="G2" s="92"/>
      <c r="H2" s="92"/>
      <c r="I2" s="93" t="str">
        <f>Anasayfa!B38&amp;"-"&amp;Anasayfa!C38</f>
        <v>3.4-Espiye Meslek Yüksekokulu</v>
      </c>
      <c r="J2" s="93"/>
      <c r="K2" s="93"/>
      <c r="L2" s="93"/>
      <c r="M2" s="93"/>
      <c r="N2" s="93"/>
      <c r="O2" s="51"/>
    </row>
    <row r="3" spans="2:16" ht="15.75" customHeight="1">
      <c r="B3" s="96" t="s">
        <v>25</v>
      </c>
      <c r="C3" s="97"/>
      <c r="D3" s="97"/>
      <c r="E3" s="97"/>
      <c r="F3" s="97"/>
      <c r="G3" s="97"/>
      <c r="H3" s="97"/>
      <c r="I3" s="94"/>
      <c r="J3" s="94"/>
      <c r="K3" s="94"/>
      <c r="L3" s="94"/>
      <c r="M3" s="94"/>
      <c r="N3" s="94"/>
      <c r="O3" s="52"/>
      <c r="P3" s="5"/>
    </row>
    <row r="4" spans="2:16" ht="15.75" customHeight="1">
      <c r="B4" s="98" t="str">
        <f>Anasayfa!C3</f>
        <v>2019 AKADEMİK TEŞVİK ÖDENEĞİ BAŞVURU SONUÇLARI</v>
      </c>
      <c r="C4" s="99"/>
      <c r="D4" s="99"/>
      <c r="E4" s="99"/>
      <c r="F4" s="99"/>
      <c r="G4" s="99"/>
      <c r="H4" s="99"/>
      <c r="I4" s="95"/>
      <c r="J4" s="95"/>
      <c r="K4" s="95"/>
      <c r="L4" s="95"/>
      <c r="M4" s="95"/>
      <c r="N4" s="95"/>
      <c r="O4" s="53"/>
    </row>
    <row r="5" spans="2:16" ht="13.5" customHeight="1">
      <c r="B5" s="100" t="s">
        <v>122</v>
      </c>
      <c r="C5" s="101"/>
      <c r="D5" s="101"/>
      <c r="E5" s="101"/>
      <c r="F5" s="101"/>
      <c r="G5" s="101"/>
      <c r="H5" s="101"/>
      <c r="I5" s="101"/>
      <c r="J5" s="101"/>
      <c r="K5" s="101"/>
      <c r="L5" s="101"/>
      <c r="M5" s="101"/>
      <c r="N5" s="101"/>
      <c r="O5" s="102"/>
    </row>
    <row r="6" spans="2:16">
      <c r="B6" s="86" t="s">
        <v>123</v>
      </c>
      <c r="C6" s="87"/>
      <c r="D6" s="88" t="s">
        <v>32</v>
      </c>
      <c r="E6" s="89"/>
      <c r="F6" s="89"/>
      <c r="G6" s="89"/>
      <c r="H6" s="89"/>
      <c r="I6" s="89"/>
      <c r="J6" s="89"/>
      <c r="K6" s="89"/>
      <c r="L6" s="89"/>
      <c r="M6" s="90"/>
    </row>
    <row r="7" spans="2:16" s="20" customFormat="1" ht="15" customHeight="1">
      <c r="B7" s="54" t="s">
        <v>55</v>
      </c>
      <c r="C7" s="55" t="s">
        <v>48</v>
      </c>
      <c r="D7" s="56" t="s">
        <v>1</v>
      </c>
      <c r="E7" s="57" t="s">
        <v>2</v>
      </c>
      <c r="F7" s="58" t="s">
        <v>3</v>
      </c>
      <c r="G7" s="59" t="s">
        <v>4</v>
      </c>
      <c r="H7" s="58" t="s">
        <v>5</v>
      </c>
      <c r="I7" s="57" t="s">
        <v>6</v>
      </c>
      <c r="J7" s="58" t="s">
        <v>7</v>
      </c>
      <c r="K7" s="59" t="s">
        <v>8</v>
      </c>
      <c r="L7" s="58" t="s">
        <v>9</v>
      </c>
      <c r="M7" s="35" t="s">
        <v>0</v>
      </c>
      <c r="N7" s="23"/>
      <c r="O7" s="40"/>
    </row>
    <row r="8" spans="2:16" s="24" customFormat="1" ht="15" customHeight="1">
      <c r="B8" s="60" t="s">
        <v>51</v>
      </c>
      <c r="C8" s="61" t="s">
        <v>49</v>
      </c>
      <c r="D8" s="62" t="s">
        <v>45</v>
      </c>
      <c r="E8" s="63" t="s">
        <v>44</v>
      </c>
      <c r="F8" s="64" t="s">
        <v>46</v>
      </c>
      <c r="G8" s="65" t="s">
        <v>44</v>
      </c>
      <c r="H8" s="64" t="s">
        <v>44</v>
      </c>
      <c r="I8" s="63" t="s">
        <v>46</v>
      </c>
      <c r="J8" s="64" t="s">
        <v>46</v>
      </c>
      <c r="K8" s="65" t="s">
        <v>45</v>
      </c>
      <c r="L8" s="64" t="s">
        <v>45</v>
      </c>
      <c r="M8" s="34" t="s">
        <v>31</v>
      </c>
      <c r="N8" s="23"/>
      <c r="O8" s="41" t="s">
        <v>53</v>
      </c>
    </row>
    <row r="9" spans="2:16" s="30" customFormat="1" ht="3" customHeight="1">
      <c r="B9" s="25"/>
      <c r="C9" s="25"/>
      <c r="D9" s="26"/>
      <c r="E9" s="27"/>
      <c r="F9" s="27"/>
      <c r="G9" s="28"/>
      <c r="H9" s="27"/>
      <c r="I9" s="27"/>
      <c r="J9" s="27"/>
      <c r="K9" s="28"/>
      <c r="L9" s="27"/>
      <c r="M9" s="28"/>
      <c r="N9" s="29"/>
    </row>
    <row r="10" spans="2:16" s="31" customFormat="1" ht="15" customHeight="1">
      <c r="B10" s="47" t="s">
        <v>47</v>
      </c>
      <c r="C10" s="37" t="s">
        <v>30</v>
      </c>
      <c r="D10" s="48"/>
      <c r="E10" s="48"/>
      <c r="F10" s="48">
        <v>24.9</v>
      </c>
      <c r="G10" s="48"/>
      <c r="H10" s="48"/>
      <c r="I10" s="48"/>
      <c r="J10" s="48">
        <v>13.65</v>
      </c>
      <c r="K10" s="48"/>
      <c r="L10" s="48"/>
      <c r="M10" s="38">
        <f t="shared" ref="M10:M11" si="0">IF(SUM(D10:L10)=0,"",IF(SUM(D10:L10)&gt;100,100,SUM(D10:L10)))</f>
        <v>38.549999999999997</v>
      </c>
      <c r="N10" s="42"/>
      <c r="O10" s="44" t="str">
        <f>IF(SUM(D10:L10)&gt;100,"^","")</f>
        <v/>
      </c>
    </row>
    <row r="11" spans="2:16" s="31" customFormat="1" ht="15" customHeight="1">
      <c r="B11" s="49" t="s">
        <v>188</v>
      </c>
      <c r="C11" s="37" t="s">
        <v>50</v>
      </c>
      <c r="D11" s="48"/>
      <c r="E11" s="48"/>
      <c r="F11" s="48">
        <v>24.9</v>
      </c>
      <c r="G11" s="48"/>
      <c r="H11" s="48"/>
      <c r="I11" s="48"/>
      <c r="J11" s="48">
        <v>13.65</v>
      </c>
      <c r="K11" s="48"/>
      <c r="L11" s="48"/>
      <c r="M11" s="38">
        <f t="shared" si="0"/>
        <v>38.549999999999997</v>
      </c>
      <c r="N11" s="50" t="str">
        <f>IF(M10&lt;&gt;M11,".","")</f>
        <v/>
      </c>
      <c r="O11" s="43" t="str">
        <f>IF(SUM(D11:L11)&gt;100,"^","")</f>
        <v/>
      </c>
    </row>
    <row r="12" spans="2:16" s="31" customFormat="1" ht="15" customHeight="1">
      <c r="B12" s="81" t="s">
        <v>189</v>
      </c>
      <c r="C12" s="78" t="s">
        <v>26</v>
      </c>
      <c r="D12" s="79"/>
      <c r="E12" s="79"/>
      <c r="F12" s="79">
        <v>24.9</v>
      </c>
      <c r="G12" s="79"/>
      <c r="H12" s="79"/>
      <c r="I12" s="79"/>
      <c r="J12" s="79">
        <v>13.65</v>
      </c>
      <c r="K12" s="79"/>
      <c r="L12" s="79"/>
      <c r="M12" s="80">
        <f>IF(SUM(D12:L12)=0,"",IF(SUM(D12:L12)&gt;100,100,SUM(D12:L12)))</f>
        <v>38.549999999999997</v>
      </c>
      <c r="N12" s="32" t="str">
        <f>IF(AND(M12&lt;&gt;"",OR(M10&lt;&gt;M11,M11&lt;&gt;M12)),"*","")</f>
        <v/>
      </c>
      <c r="O12" s="45" t="str">
        <f>IF(SUM(D12:L12)=0,"",IF(SUM(D12:L12)&gt;100,"^",IF(SUM(D12:L12)&lt;30,"Ödeme Yok!","")))</f>
        <v/>
      </c>
    </row>
    <row r="13" spans="2:16" ht="3" customHeight="1">
      <c r="B13" s="33"/>
      <c r="C13" s="39"/>
      <c r="D13" s="39"/>
      <c r="E13" s="39"/>
      <c r="F13" s="39"/>
      <c r="G13" s="39"/>
      <c r="H13" s="39"/>
      <c r="I13" s="39"/>
      <c r="J13" s="39"/>
      <c r="K13" s="39"/>
      <c r="L13" s="39"/>
      <c r="M13" s="39"/>
      <c r="N13" s="42"/>
    </row>
    <row r="14" spans="2:16" s="31" customFormat="1" ht="15" customHeight="1">
      <c r="B14" s="47" t="s">
        <v>128</v>
      </c>
      <c r="C14" s="37" t="s">
        <v>30</v>
      </c>
      <c r="D14" s="48">
        <v>2</v>
      </c>
      <c r="E14" s="48"/>
      <c r="F14" s="48">
        <v>6.5250000000000004</v>
      </c>
      <c r="G14" s="48"/>
      <c r="H14" s="48"/>
      <c r="I14" s="48"/>
      <c r="J14" s="48">
        <v>30</v>
      </c>
      <c r="K14" s="48"/>
      <c r="L14" s="48"/>
      <c r="M14" s="38">
        <f t="shared" ref="M14:M15" si="1">IF(SUM(D14:L14)=0,"",IF(SUM(D14:L14)&gt;100,100,SUM(D14:L14)))</f>
        <v>38.524999999999999</v>
      </c>
      <c r="N14" s="42"/>
      <c r="O14" s="44" t="str">
        <f>IF(SUM(D14:L14)&gt;100,"^","")</f>
        <v/>
      </c>
    </row>
    <row r="15" spans="2:16" s="31" customFormat="1" ht="15" customHeight="1">
      <c r="B15" s="49" t="s">
        <v>190</v>
      </c>
      <c r="C15" s="37" t="s">
        <v>50</v>
      </c>
      <c r="D15" s="48">
        <v>2</v>
      </c>
      <c r="E15" s="48"/>
      <c r="F15" s="48">
        <v>6.5250000000000004</v>
      </c>
      <c r="G15" s="48"/>
      <c r="H15" s="48"/>
      <c r="I15" s="48"/>
      <c r="J15" s="48">
        <v>30</v>
      </c>
      <c r="K15" s="48"/>
      <c r="L15" s="48"/>
      <c r="M15" s="38">
        <f t="shared" si="1"/>
        <v>38.524999999999999</v>
      </c>
      <c r="N15" s="50" t="str">
        <f>IF(M14&lt;&gt;M15,".","")</f>
        <v/>
      </c>
      <c r="O15" s="43" t="str">
        <f>IF(SUM(D15:L15)&gt;100,"^","")</f>
        <v/>
      </c>
    </row>
    <row r="16" spans="2:16" s="31" customFormat="1" ht="15" customHeight="1">
      <c r="B16" s="81" t="s">
        <v>189</v>
      </c>
      <c r="C16" s="78" t="s">
        <v>26</v>
      </c>
      <c r="D16" s="79">
        <v>2</v>
      </c>
      <c r="E16" s="79"/>
      <c r="F16" s="79">
        <v>6.5250000000000004</v>
      </c>
      <c r="G16" s="79"/>
      <c r="H16" s="79"/>
      <c r="I16" s="79"/>
      <c r="J16" s="79">
        <v>30</v>
      </c>
      <c r="K16" s="79"/>
      <c r="L16" s="79"/>
      <c r="M16" s="80">
        <f>IF(SUM(D16:L16)=0,"",IF(SUM(D16:L16)&gt;100,100,SUM(D16:L16)))</f>
        <v>38.524999999999999</v>
      </c>
      <c r="N16" s="32" t="str">
        <f>IF(AND(M16&lt;&gt;"",OR(M14&lt;&gt;M15,M15&lt;&gt;M16)),"*","")</f>
        <v/>
      </c>
      <c r="O16" s="45" t="str">
        <f>IF(SUM(D16:L16)=0,"",IF(SUM(D16:L16)&gt;100,"^",IF(SUM(D16:L16)&lt;30,"Ödeme Yok!","")))</f>
        <v/>
      </c>
    </row>
    <row r="17" spans="2:15" ht="3" customHeight="1">
      <c r="B17" s="33"/>
      <c r="C17" s="39"/>
      <c r="D17" s="39"/>
      <c r="E17" s="39"/>
      <c r="F17" s="39"/>
      <c r="G17" s="39"/>
      <c r="H17" s="39"/>
      <c r="I17" s="39"/>
      <c r="J17" s="39"/>
      <c r="K17" s="39"/>
      <c r="L17" s="39"/>
      <c r="M17" s="39"/>
      <c r="N17" s="42"/>
    </row>
    <row r="18" spans="2:15" s="31" customFormat="1" ht="15" customHeight="1">
      <c r="B18" s="47" t="s">
        <v>47</v>
      </c>
      <c r="C18" s="37" t="s">
        <v>30</v>
      </c>
      <c r="D18" s="48"/>
      <c r="E18" s="48"/>
      <c r="F18" s="48">
        <v>2.0249999999999999</v>
      </c>
      <c r="G18" s="48"/>
      <c r="H18" s="48"/>
      <c r="I18" s="48"/>
      <c r="J18" s="48">
        <v>29.25</v>
      </c>
      <c r="K18" s="48"/>
      <c r="L18" s="48"/>
      <c r="M18" s="38">
        <f t="shared" ref="M18:M19" si="2">IF(SUM(D18:L18)=0,"",IF(SUM(D18:L18)&gt;100,100,SUM(D18:L18)))</f>
        <v>31.274999999999999</v>
      </c>
      <c r="N18" s="42"/>
      <c r="O18" s="44" t="str">
        <f>IF(SUM(D18:L18)&gt;100,"^","")</f>
        <v/>
      </c>
    </row>
    <row r="19" spans="2:15" s="31" customFormat="1" ht="15" customHeight="1">
      <c r="B19" s="49" t="s">
        <v>191</v>
      </c>
      <c r="C19" s="37" t="s">
        <v>50</v>
      </c>
      <c r="D19" s="48"/>
      <c r="E19" s="48"/>
      <c r="F19" s="48">
        <v>2.0249999999999999</v>
      </c>
      <c r="G19" s="48"/>
      <c r="H19" s="48"/>
      <c r="I19" s="48"/>
      <c r="J19" s="48">
        <v>29.25</v>
      </c>
      <c r="K19" s="48"/>
      <c r="L19" s="48"/>
      <c r="M19" s="38">
        <f t="shared" si="2"/>
        <v>31.274999999999999</v>
      </c>
      <c r="N19" s="50" t="str">
        <f>IF(M18&lt;&gt;M19,".","")</f>
        <v/>
      </c>
      <c r="O19" s="43" t="str">
        <f>IF(SUM(D19:L19)&gt;100,"^","")</f>
        <v/>
      </c>
    </row>
    <row r="20" spans="2:15" s="31" customFormat="1" ht="15" customHeight="1">
      <c r="B20" s="81" t="s">
        <v>192</v>
      </c>
      <c r="C20" s="78" t="s">
        <v>26</v>
      </c>
      <c r="D20" s="79"/>
      <c r="E20" s="79"/>
      <c r="F20" s="79">
        <v>2.0249999999999999</v>
      </c>
      <c r="G20" s="79"/>
      <c r="H20" s="79"/>
      <c r="I20" s="79"/>
      <c r="J20" s="79">
        <v>29.25</v>
      </c>
      <c r="K20" s="79"/>
      <c r="L20" s="79"/>
      <c r="M20" s="80">
        <f>IF(SUM(D20:L20)=0,"",IF(SUM(D20:L20)&gt;100,100,SUM(D20:L20)))</f>
        <v>31.274999999999999</v>
      </c>
      <c r="N20" s="32" t="str">
        <f>IF(AND(M20&lt;&gt;"",OR(M18&lt;&gt;M19,M19&lt;&gt;M20)),"*","")</f>
        <v/>
      </c>
      <c r="O20" s="45" t="str">
        <f>IF(SUM(D20:L20)=0,"",IF(SUM(D20:L20)&gt;100,"^",IF(SUM(D20:L20)&lt;30,"Ödeme Yok!","")))</f>
        <v/>
      </c>
    </row>
    <row r="21" spans="2:15" ht="3" customHeight="1">
      <c r="B21" s="33"/>
      <c r="C21" s="39"/>
      <c r="D21" s="39"/>
      <c r="E21" s="39"/>
      <c r="F21" s="39"/>
      <c r="G21" s="39"/>
      <c r="H21" s="39"/>
      <c r="I21" s="39"/>
      <c r="J21" s="39"/>
      <c r="K21" s="39"/>
      <c r="L21" s="39"/>
      <c r="M21" s="39"/>
      <c r="N21" s="42"/>
    </row>
    <row r="22" spans="2:15" s="31" customFormat="1" ht="15" customHeight="1">
      <c r="B22" s="47" t="s">
        <v>128</v>
      </c>
      <c r="C22" s="37" t="s">
        <v>30</v>
      </c>
      <c r="D22" s="48"/>
      <c r="E22" s="48"/>
      <c r="F22" s="48">
        <v>10.167999999999999</v>
      </c>
      <c r="G22" s="48"/>
      <c r="H22" s="48"/>
      <c r="I22" s="48"/>
      <c r="J22" s="48">
        <v>30</v>
      </c>
      <c r="K22" s="48"/>
      <c r="L22" s="48"/>
      <c r="M22" s="38">
        <f t="shared" ref="M22:M23" si="3">IF(SUM(D22:L22)=0,"",IF(SUM(D22:L22)&gt;100,100,SUM(D22:L22)))</f>
        <v>40.167999999999999</v>
      </c>
      <c r="N22" s="42"/>
      <c r="O22" s="44" t="str">
        <f>IF(SUM(D22:L22)&gt;100,"^","")</f>
        <v/>
      </c>
    </row>
    <row r="23" spans="2:15" s="31" customFormat="1" ht="15" customHeight="1">
      <c r="B23" s="49" t="s">
        <v>193</v>
      </c>
      <c r="C23" s="37" t="s">
        <v>50</v>
      </c>
      <c r="D23" s="48"/>
      <c r="E23" s="48"/>
      <c r="F23" s="48">
        <v>10.167999999999999</v>
      </c>
      <c r="G23" s="48"/>
      <c r="H23" s="48"/>
      <c r="I23" s="48"/>
      <c r="J23" s="48">
        <v>30</v>
      </c>
      <c r="K23" s="48"/>
      <c r="L23" s="48"/>
      <c r="M23" s="38">
        <f t="shared" si="3"/>
        <v>40.167999999999999</v>
      </c>
      <c r="N23" s="50" t="str">
        <f>IF(M22&lt;&gt;M23,".","")</f>
        <v/>
      </c>
      <c r="O23" s="43" t="str">
        <f>IF(SUM(D23:L23)&gt;100,"^","")</f>
        <v/>
      </c>
    </row>
    <row r="24" spans="2:15" s="31" customFormat="1" ht="15" customHeight="1">
      <c r="B24" s="81" t="s">
        <v>192</v>
      </c>
      <c r="C24" s="78" t="s">
        <v>26</v>
      </c>
      <c r="D24" s="79"/>
      <c r="E24" s="79"/>
      <c r="F24" s="79">
        <v>10.167999999999999</v>
      </c>
      <c r="G24" s="79"/>
      <c r="H24" s="79"/>
      <c r="I24" s="79"/>
      <c r="J24" s="79">
        <v>30</v>
      </c>
      <c r="K24" s="79"/>
      <c r="L24" s="79"/>
      <c r="M24" s="80">
        <f>IF(SUM(D24:L24)=0,"",IF(SUM(D24:L24)&gt;100,100,SUM(D24:L24)))</f>
        <v>40.167999999999999</v>
      </c>
      <c r="N24" s="32" t="str">
        <f>IF(AND(M24&lt;&gt;"",OR(M22&lt;&gt;M23,M23&lt;&gt;M24)),"*","")</f>
        <v/>
      </c>
      <c r="O24" s="45" t="str">
        <f>IF(SUM(D24:L24)=0,"",IF(SUM(D24:L24)&gt;100,"^",IF(SUM(D24:L24)&lt;30,"Ödeme Yok!","")))</f>
        <v/>
      </c>
    </row>
    <row r="25" spans="2:15" ht="3" customHeight="1">
      <c r="B25" s="33"/>
      <c r="C25" s="39"/>
      <c r="D25" s="39"/>
      <c r="E25" s="39"/>
      <c r="F25" s="39"/>
      <c r="G25" s="39"/>
      <c r="H25" s="39"/>
      <c r="I25" s="39"/>
      <c r="J25" s="39"/>
      <c r="K25" s="39"/>
      <c r="L25" s="39"/>
      <c r="M25" s="39"/>
      <c r="N25" s="42"/>
    </row>
    <row r="26" spans="2:15" s="31" customFormat="1" ht="15" customHeight="1">
      <c r="B26" s="47" t="s">
        <v>47</v>
      </c>
      <c r="C26" s="37" t="s">
        <v>30</v>
      </c>
      <c r="D26" s="48"/>
      <c r="E26" s="48"/>
      <c r="F26" s="48">
        <v>5.85</v>
      </c>
      <c r="G26" s="48"/>
      <c r="H26" s="48"/>
      <c r="I26" s="48"/>
      <c r="J26" s="48">
        <v>27.9</v>
      </c>
      <c r="K26" s="48"/>
      <c r="L26" s="48"/>
      <c r="M26" s="38">
        <f t="shared" ref="M26:M27" si="4">IF(SUM(D26:L26)=0,"",IF(SUM(D26:L26)&gt;100,100,SUM(D26:L26)))</f>
        <v>33.75</v>
      </c>
      <c r="N26" s="42"/>
      <c r="O26" s="44" t="str">
        <f>IF(SUM(D26:L26)&gt;100,"^","")</f>
        <v/>
      </c>
    </row>
    <row r="27" spans="2:15" s="31" customFormat="1" ht="15" customHeight="1">
      <c r="B27" s="49" t="s">
        <v>194</v>
      </c>
      <c r="C27" s="37" t="s">
        <v>50</v>
      </c>
      <c r="D27" s="48"/>
      <c r="E27" s="48"/>
      <c r="F27" s="48">
        <v>5.85</v>
      </c>
      <c r="G27" s="48"/>
      <c r="H27" s="48"/>
      <c r="I27" s="48"/>
      <c r="J27" s="48">
        <v>27.9</v>
      </c>
      <c r="K27" s="48"/>
      <c r="L27" s="48"/>
      <c r="M27" s="38">
        <f t="shared" si="4"/>
        <v>33.75</v>
      </c>
      <c r="N27" s="50" t="str">
        <f>IF(M26&lt;&gt;M27,".","")</f>
        <v/>
      </c>
      <c r="O27" s="43" t="str">
        <f>IF(SUM(D27:L27)&gt;100,"^","")</f>
        <v/>
      </c>
    </row>
    <row r="28" spans="2:15" s="31" customFormat="1" ht="15" customHeight="1">
      <c r="B28" s="81" t="s">
        <v>192</v>
      </c>
      <c r="C28" s="78" t="s">
        <v>26</v>
      </c>
      <c r="D28" s="79"/>
      <c r="E28" s="79"/>
      <c r="F28" s="79">
        <v>5.85</v>
      </c>
      <c r="G28" s="79"/>
      <c r="H28" s="79"/>
      <c r="I28" s="79"/>
      <c r="J28" s="79">
        <v>27.9</v>
      </c>
      <c r="K28" s="79"/>
      <c r="L28" s="79"/>
      <c r="M28" s="80">
        <f>IF(SUM(D28:L28)=0,"",IF(SUM(D28:L28)&gt;100,100,SUM(D28:L28)))</f>
        <v>33.75</v>
      </c>
      <c r="N28" s="32" t="str">
        <f>IF(AND(M28&lt;&gt;"",OR(M26&lt;&gt;M27,M27&lt;&gt;M28)),"*","")</f>
        <v/>
      </c>
      <c r="O28" s="45" t="str">
        <f>IF(SUM(D28:L28)=0,"",IF(SUM(D28:L28)&gt;100,"^",IF(SUM(D28:L28)&lt;30,"Ödeme Yok!","")))</f>
        <v/>
      </c>
    </row>
    <row r="29" spans="2:15" ht="3" customHeight="1">
      <c r="B29" s="33"/>
      <c r="C29" s="39"/>
      <c r="D29" s="39"/>
      <c r="E29" s="39"/>
      <c r="F29" s="39"/>
      <c r="G29" s="39"/>
      <c r="H29" s="39"/>
      <c r="I29" s="39"/>
      <c r="J29" s="39"/>
      <c r="K29" s="39"/>
      <c r="L29" s="39"/>
      <c r="M29" s="39"/>
      <c r="N29" s="42"/>
    </row>
    <row r="30" spans="2:15" s="31" customFormat="1" ht="15" customHeight="1">
      <c r="B30" s="47" t="s">
        <v>47</v>
      </c>
      <c r="C30" s="37" t="s">
        <v>30</v>
      </c>
      <c r="D30" s="48"/>
      <c r="E30" s="48"/>
      <c r="F30" s="48">
        <v>4.5</v>
      </c>
      <c r="G30" s="48"/>
      <c r="H30" s="48"/>
      <c r="I30" s="48"/>
      <c r="J30" s="48">
        <v>30</v>
      </c>
      <c r="K30" s="48"/>
      <c r="L30" s="48"/>
      <c r="M30" s="38">
        <f t="shared" ref="M30:M31" si="5">IF(SUM(D30:L30)=0,"",IF(SUM(D30:L30)&gt;100,100,SUM(D30:L30)))</f>
        <v>34.5</v>
      </c>
      <c r="N30" s="42"/>
      <c r="O30" s="44" t="str">
        <f>IF(SUM(D30:L30)&gt;100,"^","")</f>
        <v/>
      </c>
    </row>
    <row r="31" spans="2:15" s="31" customFormat="1" ht="15" customHeight="1">
      <c r="B31" s="49" t="s">
        <v>195</v>
      </c>
      <c r="C31" s="37" t="s">
        <v>50</v>
      </c>
      <c r="D31" s="48"/>
      <c r="E31" s="48"/>
      <c r="F31" s="48">
        <v>0</v>
      </c>
      <c r="G31" s="48"/>
      <c r="H31" s="48"/>
      <c r="I31" s="48"/>
      <c r="J31" s="48">
        <v>30</v>
      </c>
      <c r="K31" s="48"/>
      <c r="L31" s="48"/>
      <c r="M31" s="38">
        <f t="shared" si="5"/>
        <v>30</v>
      </c>
      <c r="N31" s="50" t="str">
        <f>IF(M30&lt;&gt;M31,".","")</f>
        <v>.</v>
      </c>
      <c r="O31" s="43" t="str">
        <f>IF(SUM(D31:L31)&gt;100,"^","")</f>
        <v/>
      </c>
    </row>
    <row r="32" spans="2:15" s="31" customFormat="1" ht="15" customHeight="1">
      <c r="B32" s="81" t="s">
        <v>192</v>
      </c>
      <c r="C32" s="78" t="s">
        <v>26</v>
      </c>
      <c r="D32" s="79"/>
      <c r="E32" s="79"/>
      <c r="F32" s="79">
        <v>0</v>
      </c>
      <c r="G32" s="79"/>
      <c r="H32" s="79"/>
      <c r="I32" s="79"/>
      <c r="J32" s="79">
        <v>30</v>
      </c>
      <c r="K32" s="79"/>
      <c r="L32" s="79"/>
      <c r="M32" s="80">
        <f>IF(SUM(D32:L32)=0,"",IF(SUM(D32:L32)&gt;100,100,SUM(D32:L32)))</f>
        <v>30</v>
      </c>
      <c r="N32" s="32" t="str">
        <f>IF(AND(M32&lt;&gt;"",OR(M30&lt;&gt;M31,M31&lt;&gt;M32)),"*","")</f>
        <v>*</v>
      </c>
      <c r="O32" s="45" t="str">
        <f>IF(SUM(D32:L32)=0,"",IF(SUM(D32:L32)&gt;100,"^",IF(SUM(D32:L32)&lt;30,"Ödeme Yok!","")))</f>
        <v/>
      </c>
    </row>
    <row r="33" spans="2:15" ht="3" customHeight="1">
      <c r="B33" s="33"/>
      <c r="C33" s="39"/>
      <c r="D33" s="39"/>
      <c r="E33" s="39"/>
      <c r="F33" s="39"/>
      <c r="G33" s="39"/>
      <c r="H33" s="39"/>
      <c r="I33" s="39"/>
      <c r="J33" s="39"/>
      <c r="K33" s="39"/>
      <c r="L33" s="39"/>
      <c r="M33" s="39"/>
      <c r="N33" s="42"/>
    </row>
    <row r="34" spans="2:15" s="31" customFormat="1" ht="15" customHeight="1">
      <c r="B34" s="47" t="s">
        <v>47</v>
      </c>
      <c r="C34" s="37" t="s">
        <v>30</v>
      </c>
      <c r="D34" s="48"/>
      <c r="E34" s="48">
        <v>15</v>
      </c>
      <c r="F34" s="48">
        <v>6.9</v>
      </c>
      <c r="G34" s="48"/>
      <c r="H34" s="48"/>
      <c r="I34" s="48"/>
      <c r="J34" s="48">
        <v>13.2</v>
      </c>
      <c r="K34" s="48"/>
      <c r="L34" s="48"/>
      <c r="M34" s="38">
        <f t="shared" ref="M34:M35" si="6">IF(SUM(D34:L34)=0,"",IF(SUM(D34:L34)&gt;100,100,SUM(D34:L34)))</f>
        <v>35.099999999999994</v>
      </c>
      <c r="N34" s="42"/>
      <c r="O34" s="44" t="str">
        <f>IF(SUM(D34:L34)&gt;100,"^","")</f>
        <v/>
      </c>
    </row>
    <row r="35" spans="2:15" s="31" customFormat="1" ht="15" customHeight="1">
      <c r="B35" s="49" t="s">
        <v>196</v>
      </c>
      <c r="C35" s="37" t="s">
        <v>50</v>
      </c>
      <c r="D35" s="48"/>
      <c r="E35" s="48">
        <v>15</v>
      </c>
      <c r="F35" s="48">
        <v>6.9</v>
      </c>
      <c r="G35" s="48"/>
      <c r="H35" s="48"/>
      <c r="I35" s="48"/>
      <c r="J35" s="48">
        <v>13.2</v>
      </c>
      <c r="K35" s="48"/>
      <c r="L35" s="48"/>
      <c r="M35" s="38">
        <f t="shared" si="6"/>
        <v>35.099999999999994</v>
      </c>
      <c r="N35" s="50" t="str">
        <f>IF(M34&lt;&gt;M35,".","")</f>
        <v/>
      </c>
      <c r="O35" s="43" t="str">
        <f>IF(SUM(D35:L35)&gt;100,"^","")</f>
        <v/>
      </c>
    </row>
    <row r="36" spans="2:15" s="31" customFormat="1" ht="15" customHeight="1">
      <c r="B36" s="81" t="s">
        <v>192</v>
      </c>
      <c r="C36" s="78" t="s">
        <v>26</v>
      </c>
      <c r="D36" s="79"/>
      <c r="E36" s="79">
        <v>15</v>
      </c>
      <c r="F36" s="79">
        <v>6.9</v>
      </c>
      <c r="G36" s="79"/>
      <c r="H36" s="79"/>
      <c r="I36" s="79"/>
      <c r="J36" s="79">
        <v>13.2</v>
      </c>
      <c r="K36" s="79"/>
      <c r="L36" s="79"/>
      <c r="M36" s="80">
        <f>IF(SUM(D36:L36)=0,"",IF(SUM(D36:L36)&gt;100,100,SUM(D36:L36)))</f>
        <v>35.099999999999994</v>
      </c>
      <c r="N36" s="32" t="str">
        <f>IF(AND(M36&lt;&gt;"",OR(M34&lt;&gt;M35,M35&lt;&gt;M36)),"*","")</f>
        <v/>
      </c>
      <c r="O36" s="45" t="str">
        <f>IF(SUM(D36:L36)=0,"",IF(SUM(D36:L36)&gt;100,"^",IF(SUM(D36:L36)&lt;30,"Ödeme Yok!","")))</f>
        <v/>
      </c>
    </row>
    <row r="37" spans="2:15" ht="3" customHeight="1">
      <c r="B37" s="33"/>
      <c r="C37" s="39"/>
      <c r="D37" s="39"/>
      <c r="E37" s="39"/>
      <c r="F37" s="39"/>
      <c r="G37" s="39"/>
      <c r="H37" s="39"/>
      <c r="I37" s="39"/>
      <c r="J37" s="39"/>
      <c r="K37" s="39"/>
      <c r="L37" s="39"/>
      <c r="M37" s="39"/>
      <c r="N37" s="42"/>
    </row>
    <row r="38" spans="2:15" s="31" customFormat="1" ht="15" customHeight="1">
      <c r="B38" s="47" t="s">
        <v>47</v>
      </c>
      <c r="C38" s="37" t="s">
        <v>30</v>
      </c>
      <c r="D38" s="48"/>
      <c r="E38" s="48"/>
      <c r="F38" s="48">
        <v>21.6</v>
      </c>
      <c r="G38" s="48"/>
      <c r="H38" s="48"/>
      <c r="I38" s="48"/>
      <c r="J38" s="48">
        <v>17.7</v>
      </c>
      <c r="K38" s="48"/>
      <c r="L38" s="48"/>
      <c r="M38" s="38">
        <f t="shared" ref="M38:M39" si="7">IF(SUM(D38:L38)=0,"",IF(SUM(D38:L38)&gt;100,100,SUM(D38:L38)))</f>
        <v>39.299999999999997</v>
      </c>
      <c r="N38" s="42"/>
      <c r="O38" s="44" t="str">
        <f>IF(SUM(D38:L38)&gt;100,"^","")</f>
        <v/>
      </c>
    </row>
    <row r="39" spans="2:15" s="31" customFormat="1" ht="15" customHeight="1">
      <c r="B39" s="49" t="s">
        <v>197</v>
      </c>
      <c r="C39" s="37" t="s">
        <v>50</v>
      </c>
      <c r="D39" s="48"/>
      <c r="E39" s="48"/>
      <c r="F39" s="48">
        <v>21.6</v>
      </c>
      <c r="G39" s="48"/>
      <c r="H39" s="48"/>
      <c r="I39" s="48"/>
      <c r="J39" s="48">
        <v>17.7</v>
      </c>
      <c r="K39" s="48"/>
      <c r="L39" s="48"/>
      <c r="M39" s="38">
        <f t="shared" si="7"/>
        <v>39.299999999999997</v>
      </c>
      <c r="N39" s="50" t="str">
        <f>IF(M38&lt;&gt;M39,".","")</f>
        <v/>
      </c>
      <c r="O39" s="43" t="str">
        <f>IF(SUM(D39:L39)&gt;100,"^","")</f>
        <v/>
      </c>
    </row>
    <row r="40" spans="2:15" s="31" customFormat="1" ht="15" customHeight="1">
      <c r="B40" s="81" t="s">
        <v>192</v>
      </c>
      <c r="C40" s="78" t="s">
        <v>26</v>
      </c>
      <c r="D40" s="79"/>
      <c r="E40" s="79"/>
      <c r="F40" s="79">
        <v>21.6</v>
      </c>
      <c r="G40" s="79"/>
      <c r="H40" s="79"/>
      <c r="I40" s="79"/>
      <c r="J40" s="79">
        <v>17.7</v>
      </c>
      <c r="K40" s="79"/>
      <c r="L40" s="79"/>
      <c r="M40" s="80">
        <f>IF(SUM(D40:L40)=0,"",IF(SUM(D40:L40)&gt;100,100,SUM(D40:L40)))</f>
        <v>39.299999999999997</v>
      </c>
      <c r="N40" s="32" t="str">
        <f>IF(AND(M40&lt;&gt;"",OR(M38&lt;&gt;M39,M39&lt;&gt;M40)),"*","")</f>
        <v/>
      </c>
      <c r="O40" s="45" t="str">
        <f>IF(SUM(D40:L40)=0,"",IF(SUM(D40:L40)&gt;100,"^",IF(SUM(D40:L40)&lt;30,"Ödeme Yok!","")))</f>
        <v/>
      </c>
    </row>
    <row r="41" spans="2:15" ht="3" customHeight="1">
      <c r="B41" s="33"/>
      <c r="C41" s="39"/>
      <c r="D41" s="39"/>
      <c r="E41" s="39"/>
      <c r="F41" s="39"/>
      <c r="G41" s="39"/>
      <c r="H41" s="39"/>
      <c r="I41" s="39"/>
      <c r="J41" s="39"/>
      <c r="K41" s="39"/>
      <c r="L41" s="39"/>
      <c r="M41" s="39"/>
      <c r="N41" s="42"/>
    </row>
  </sheetData>
  <sheetProtection password="C7B9" sheet="1" objects="1" scenarios="1"/>
  <mergeCells count="7">
    <mergeCell ref="B6:C6"/>
    <mergeCell ref="D6:M6"/>
    <mergeCell ref="B2:H2"/>
    <mergeCell ref="I2:N4"/>
    <mergeCell ref="B3:H3"/>
    <mergeCell ref="B4:H4"/>
    <mergeCell ref="B5:O5"/>
  </mergeCells>
  <dataValidations count="4">
    <dataValidation type="list" allowBlank="1" showInputMessage="1" showErrorMessage="1" promptTitle="unvan" sqref="B10 B38 B34 B30 B26 B22 B18 B14">
      <formula1>unvan!$A$2:$A$7</formula1>
    </dataValidation>
    <dataValidation type="decimal" allowBlank="1" showInputMessage="1" showErrorMessage="1" errorTitle="UYARI" error="Bu alan için 0-20 arası bir puan girebilirsiniz ve ondalık kısmı virgül ile ayrılmalıdır !" sqref="K10:L12 D38:D40 K38:L40 D34:D36 K34:L36 D30:D32 K30:L32 D26:D28 K26:L28 D22:D24 K22:L24 D18:D20 K18:L20 D14:D16 K14:L16 D10:D12">
      <formula1>0</formula1>
      <formula2>20</formula2>
    </dataValidation>
    <dataValidation type="decimal" allowBlank="1" showInputMessage="1" showErrorMessage="1" errorTitle="UYARI" error="Bu alan için 0-15 arası bir puan girebilirsiniz ve ondalık kısmı virgül ile ayrılmalıdır !" sqref="G10:H12 E38:E40 G38:H40 E34:E36 G34:H36 E30:E32 G30:H32 E26:E28 G26:H28 E22:E24 G22:H24 E18:E20 G18:H20 E14:E16 G14:H16 E10:E12">
      <formula1>0</formula1>
      <formula2>15</formula2>
    </dataValidation>
    <dataValidation type="decimal" allowBlank="1" showInputMessage="1" showErrorMessage="1" errorTitle="UYARI" error="Bu alan için 0-30 arası bir puan girebilirsiniz ve ondalık kısmı virgül ile ayrılmalıdır !" sqref="F10:F12 I38:J40 F38:F40 I34:J36 F34:F36 I30:J32 F30:F32 I26:J28 F26:F28 I22:J24 F22:F24 I18:J20 F18:F20 I14:J16 F14:F16 I10:J12">
      <formula1>0</formula1>
      <formula2>30</formula2>
    </dataValidation>
  </dataValidations>
  <pageMargins left="0.39370078740157483" right="0" top="0.39370078740157483" bottom="0.39370078740157483" header="0.31496062992125984" footer="0.31496062992125984"/>
  <pageSetup paperSize="9" orientation="landscape" r:id="rId1"/>
  <drawing r:id="rId2"/>
</worksheet>
</file>

<file path=xl/worksheets/sheet19.xml><?xml version="1.0" encoding="utf-8"?>
<worksheet xmlns="http://schemas.openxmlformats.org/spreadsheetml/2006/main" xmlns:r="http://schemas.openxmlformats.org/officeDocument/2006/relationships">
  <dimension ref="B1:P33"/>
  <sheetViews>
    <sheetView showGridLines="0" showRuler="0" zoomScaleNormal="100" workbookViewId="0">
      <pane ySplit="8" topLeftCell="A9" activePane="bottomLeft" state="frozen"/>
      <selection pane="bottomLeft" activeCell="B6" sqref="B6:C6"/>
    </sheetView>
  </sheetViews>
  <sheetFormatPr defaultRowHeight="15.75"/>
  <cols>
    <col min="1" max="1" width="0.42578125" style="2" customWidth="1"/>
    <col min="2" max="2" width="20.7109375" style="2" customWidth="1"/>
    <col min="3" max="3" width="12.7109375" style="2" customWidth="1"/>
    <col min="4" max="12" width="9.7109375" style="2" customWidth="1"/>
    <col min="13" max="13" width="9.140625" style="2" customWidth="1"/>
    <col min="14" max="14" width="1.5703125" style="23" customWidth="1"/>
    <col min="15" max="15" width="9.42578125" style="2" customWidth="1"/>
    <col min="16" max="16384" width="9.140625" style="2"/>
  </cols>
  <sheetData>
    <row r="1" spans="2:16" ht="9.75" customHeight="1"/>
    <row r="2" spans="2:16" ht="15.75" customHeight="1">
      <c r="B2" s="91" t="s">
        <v>10</v>
      </c>
      <c r="C2" s="92"/>
      <c r="D2" s="92"/>
      <c r="E2" s="92"/>
      <c r="F2" s="92"/>
      <c r="G2" s="92"/>
      <c r="H2" s="92"/>
      <c r="I2" s="93" t="str">
        <f>Anasayfa!B42&amp;"-"&amp;Anasayfa!C42</f>
        <v>3.8-Sağlık Hizmetleri Meslek Yüksekokulu</v>
      </c>
      <c r="J2" s="93"/>
      <c r="K2" s="93"/>
      <c r="L2" s="93"/>
      <c r="M2" s="93"/>
      <c r="N2" s="93"/>
      <c r="O2" s="51"/>
    </row>
    <row r="3" spans="2:16" ht="15.75" customHeight="1">
      <c r="B3" s="96" t="s">
        <v>25</v>
      </c>
      <c r="C3" s="97"/>
      <c r="D3" s="97"/>
      <c r="E3" s="97"/>
      <c r="F3" s="97"/>
      <c r="G3" s="97"/>
      <c r="H3" s="97"/>
      <c r="I3" s="94"/>
      <c r="J3" s="94"/>
      <c r="K3" s="94"/>
      <c r="L3" s="94"/>
      <c r="M3" s="94"/>
      <c r="N3" s="94"/>
      <c r="O3" s="52"/>
      <c r="P3" s="5"/>
    </row>
    <row r="4" spans="2:16" ht="15.75" customHeight="1">
      <c r="B4" s="98" t="str">
        <f>Anasayfa!C3</f>
        <v>2019 AKADEMİK TEŞVİK ÖDENEĞİ BAŞVURU SONUÇLARI</v>
      </c>
      <c r="C4" s="99"/>
      <c r="D4" s="99"/>
      <c r="E4" s="99"/>
      <c r="F4" s="99"/>
      <c r="G4" s="99"/>
      <c r="H4" s="99"/>
      <c r="I4" s="95"/>
      <c r="J4" s="95"/>
      <c r="K4" s="95"/>
      <c r="L4" s="95"/>
      <c r="M4" s="95"/>
      <c r="N4" s="95"/>
      <c r="O4" s="53"/>
    </row>
    <row r="5" spans="2:16" ht="13.5" customHeight="1">
      <c r="B5" s="100" t="s">
        <v>122</v>
      </c>
      <c r="C5" s="101"/>
      <c r="D5" s="101"/>
      <c r="E5" s="101"/>
      <c r="F5" s="101"/>
      <c r="G5" s="101"/>
      <c r="H5" s="101"/>
      <c r="I5" s="101"/>
      <c r="J5" s="101"/>
      <c r="K5" s="101"/>
      <c r="L5" s="101"/>
      <c r="M5" s="101"/>
      <c r="N5" s="101"/>
      <c r="O5" s="102"/>
    </row>
    <row r="6" spans="2:16">
      <c r="B6" s="86" t="s">
        <v>123</v>
      </c>
      <c r="C6" s="87"/>
      <c r="D6" s="88" t="s">
        <v>32</v>
      </c>
      <c r="E6" s="89"/>
      <c r="F6" s="89"/>
      <c r="G6" s="89"/>
      <c r="H6" s="89"/>
      <c r="I6" s="89"/>
      <c r="J6" s="89"/>
      <c r="K6" s="89"/>
      <c r="L6" s="89"/>
      <c r="M6" s="90"/>
    </row>
    <row r="7" spans="2:16" s="20" customFormat="1" ht="15" customHeight="1">
      <c r="B7" s="54" t="s">
        <v>55</v>
      </c>
      <c r="C7" s="55" t="s">
        <v>48</v>
      </c>
      <c r="D7" s="56" t="s">
        <v>1</v>
      </c>
      <c r="E7" s="57" t="s">
        <v>2</v>
      </c>
      <c r="F7" s="58" t="s">
        <v>3</v>
      </c>
      <c r="G7" s="59" t="s">
        <v>4</v>
      </c>
      <c r="H7" s="58" t="s">
        <v>5</v>
      </c>
      <c r="I7" s="57" t="s">
        <v>6</v>
      </c>
      <c r="J7" s="58" t="s">
        <v>7</v>
      </c>
      <c r="K7" s="59" t="s">
        <v>8</v>
      </c>
      <c r="L7" s="58" t="s">
        <v>9</v>
      </c>
      <c r="M7" s="35" t="s">
        <v>0</v>
      </c>
      <c r="N7" s="23"/>
      <c r="O7" s="40"/>
    </row>
    <row r="8" spans="2:16" s="24" customFormat="1" ht="15" customHeight="1">
      <c r="B8" s="60" t="s">
        <v>51</v>
      </c>
      <c r="C8" s="61" t="s">
        <v>49</v>
      </c>
      <c r="D8" s="62" t="s">
        <v>45</v>
      </c>
      <c r="E8" s="63" t="s">
        <v>44</v>
      </c>
      <c r="F8" s="64" t="s">
        <v>46</v>
      </c>
      <c r="G8" s="65" t="s">
        <v>44</v>
      </c>
      <c r="H8" s="64" t="s">
        <v>44</v>
      </c>
      <c r="I8" s="63" t="s">
        <v>46</v>
      </c>
      <c r="J8" s="64" t="s">
        <v>46</v>
      </c>
      <c r="K8" s="65" t="s">
        <v>45</v>
      </c>
      <c r="L8" s="64" t="s">
        <v>45</v>
      </c>
      <c r="M8" s="34" t="s">
        <v>31</v>
      </c>
      <c r="N8" s="23"/>
      <c r="O8" s="41" t="s">
        <v>53</v>
      </c>
    </row>
    <row r="9" spans="2:16" s="30" customFormat="1" ht="3" customHeight="1">
      <c r="B9" s="25"/>
      <c r="C9" s="25"/>
      <c r="D9" s="26"/>
      <c r="E9" s="27"/>
      <c r="F9" s="27"/>
      <c r="G9" s="28"/>
      <c r="H9" s="27"/>
      <c r="I9" s="27"/>
      <c r="J9" s="27"/>
      <c r="K9" s="28"/>
      <c r="L9" s="27"/>
      <c r="M9" s="28"/>
      <c r="N9" s="29"/>
    </row>
    <row r="10" spans="2:16" s="31" customFormat="1" ht="15" customHeight="1">
      <c r="B10" s="47" t="s">
        <v>47</v>
      </c>
      <c r="C10" s="37" t="s">
        <v>30</v>
      </c>
      <c r="D10" s="48"/>
      <c r="E10" s="48"/>
      <c r="F10" s="48">
        <v>18</v>
      </c>
      <c r="G10" s="48"/>
      <c r="H10" s="48"/>
      <c r="I10" s="48"/>
      <c r="J10" s="48">
        <v>15.6</v>
      </c>
      <c r="K10" s="48"/>
      <c r="L10" s="48"/>
      <c r="M10" s="38">
        <f t="shared" ref="M10:M11" si="0">IF(SUM(D10:L10)=0,"",IF(SUM(D10:L10)&gt;100,100,SUM(D10:L10)))</f>
        <v>33.6</v>
      </c>
      <c r="N10" s="42"/>
      <c r="O10" s="44" t="str">
        <f>IF(SUM(D10:L10)&gt;100,"^","")</f>
        <v/>
      </c>
    </row>
    <row r="11" spans="2:16" s="31" customFormat="1" ht="15" customHeight="1">
      <c r="B11" s="49" t="s">
        <v>177</v>
      </c>
      <c r="C11" s="37" t="s">
        <v>50</v>
      </c>
      <c r="D11" s="48"/>
      <c r="E11" s="48"/>
      <c r="F11" s="48">
        <v>18</v>
      </c>
      <c r="G11" s="48"/>
      <c r="H11" s="48"/>
      <c r="I11" s="48"/>
      <c r="J11" s="48">
        <v>15.6</v>
      </c>
      <c r="K11" s="48"/>
      <c r="L11" s="48"/>
      <c r="M11" s="38">
        <f t="shared" si="0"/>
        <v>33.6</v>
      </c>
      <c r="N11" s="50" t="str">
        <f>IF(M10&lt;&gt;M11,".","")</f>
        <v/>
      </c>
      <c r="O11" s="43" t="str">
        <f>IF(SUM(D11:L11)&gt;100,"^","")</f>
        <v/>
      </c>
    </row>
    <row r="12" spans="2:16" s="31" customFormat="1" ht="15" customHeight="1">
      <c r="B12" s="81" t="s">
        <v>176</v>
      </c>
      <c r="C12" s="78" t="s">
        <v>26</v>
      </c>
      <c r="D12" s="79"/>
      <c r="E12" s="79"/>
      <c r="F12" s="79">
        <v>18</v>
      </c>
      <c r="G12" s="79"/>
      <c r="H12" s="79"/>
      <c r="I12" s="79"/>
      <c r="J12" s="79">
        <v>11.85</v>
      </c>
      <c r="K12" s="79"/>
      <c r="L12" s="79"/>
      <c r="M12" s="80">
        <f>IF(SUM(D12:L12)=0,"",IF(SUM(D12:L12)&gt;100,100,SUM(D12:L12)))</f>
        <v>29.85</v>
      </c>
      <c r="N12" s="32" t="str">
        <f>IF(AND(M12&lt;&gt;"",OR(M10&lt;&gt;M11,M11&lt;&gt;M12)),"*","")</f>
        <v>*</v>
      </c>
      <c r="O12" s="45" t="str">
        <f>IF(SUM(D12:L12)=0,"",IF(SUM(D12:L12)&gt;100,"^",IF(SUM(D12:L12)&lt;30,"Ödeme Yok!","")))</f>
        <v>Ödeme Yok!</v>
      </c>
    </row>
    <row r="13" spans="2:16" ht="3" customHeight="1">
      <c r="B13" s="33"/>
      <c r="C13" s="39"/>
      <c r="D13" s="39"/>
      <c r="E13" s="39"/>
      <c r="F13" s="39"/>
      <c r="G13" s="39"/>
      <c r="H13" s="39"/>
      <c r="I13" s="39"/>
      <c r="J13" s="39"/>
      <c r="K13" s="39"/>
      <c r="L13" s="39"/>
      <c r="M13" s="39"/>
      <c r="N13" s="42"/>
    </row>
    <row r="14" spans="2:16" s="31" customFormat="1" ht="15" customHeight="1">
      <c r="B14" s="47" t="s">
        <v>128</v>
      </c>
      <c r="C14" s="37" t="s">
        <v>30</v>
      </c>
      <c r="D14" s="48"/>
      <c r="E14" s="48"/>
      <c r="F14" s="48">
        <v>28.927</v>
      </c>
      <c r="G14" s="48"/>
      <c r="H14" s="48"/>
      <c r="I14" s="48"/>
      <c r="J14" s="48">
        <v>30</v>
      </c>
      <c r="K14" s="48"/>
      <c r="L14" s="48"/>
      <c r="M14" s="38">
        <f t="shared" ref="M14:M15" si="1">IF(SUM(D14:L14)=0,"",IF(SUM(D14:L14)&gt;100,100,SUM(D14:L14)))</f>
        <v>58.927</v>
      </c>
      <c r="N14" s="42"/>
      <c r="O14" s="44" t="str">
        <f>IF(SUM(D14:L14)&gt;100,"^","")</f>
        <v/>
      </c>
    </row>
    <row r="15" spans="2:16" s="31" customFormat="1" ht="15" customHeight="1">
      <c r="B15" s="49" t="s">
        <v>179</v>
      </c>
      <c r="C15" s="37" t="s">
        <v>50</v>
      </c>
      <c r="D15" s="48"/>
      <c r="E15" s="48"/>
      <c r="F15" s="48">
        <v>28.927</v>
      </c>
      <c r="G15" s="48"/>
      <c r="H15" s="48"/>
      <c r="I15" s="48"/>
      <c r="J15" s="48">
        <v>30</v>
      </c>
      <c r="K15" s="48"/>
      <c r="L15" s="48"/>
      <c r="M15" s="38">
        <f t="shared" si="1"/>
        <v>58.927</v>
      </c>
      <c r="N15" s="50" t="str">
        <f>IF(M14&lt;&gt;M15,".","")</f>
        <v/>
      </c>
      <c r="O15" s="43" t="str">
        <f>IF(SUM(D15:L15)&gt;100,"^","")</f>
        <v/>
      </c>
    </row>
    <row r="16" spans="2:16" s="31" customFormat="1" ht="15" customHeight="1">
      <c r="B16" s="81" t="s">
        <v>178</v>
      </c>
      <c r="C16" s="78" t="s">
        <v>26</v>
      </c>
      <c r="D16" s="79"/>
      <c r="E16" s="79"/>
      <c r="F16" s="79">
        <v>28.927</v>
      </c>
      <c r="G16" s="79"/>
      <c r="H16" s="79"/>
      <c r="I16" s="79"/>
      <c r="J16" s="79">
        <v>30</v>
      </c>
      <c r="K16" s="79"/>
      <c r="L16" s="79"/>
      <c r="M16" s="80">
        <f>IF(SUM(D16:L16)=0,"",IF(SUM(D16:L16)&gt;100,100,SUM(D16:L16)))</f>
        <v>58.927</v>
      </c>
      <c r="N16" s="32" t="str">
        <f>IF(AND(M16&lt;&gt;"",OR(M14&lt;&gt;M15,M15&lt;&gt;M16)),"*","")</f>
        <v/>
      </c>
      <c r="O16" s="45" t="str">
        <f>IF(SUM(D16:L16)=0,"",IF(SUM(D16:L16)&gt;100,"^",IF(SUM(D16:L16)&lt;30,"Ödeme Yok!","")))</f>
        <v/>
      </c>
    </row>
    <row r="17" spans="2:15" ht="3" customHeight="1">
      <c r="B17" s="33"/>
      <c r="C17" s="39"/>
      <c r="D17" s="39"/>
      <c r="E17" s="39"/>
      <c r="F17" s="39"/>
      <c r="G17" s="39"/>
      <c r="H17" s="39"/>
      <c r="I17" s="39"/>
      <c r="J17" s="39"/>
      <c r="K17" s="39"/>
      <c r="L17" s="39"/>
      <c r="M17" s="39"/>
      <c r="N17" s="42"/>
    </row>
    <row r="18" spans="2:15" s="31" customFormat="1" ht="15" customHeight="1">
      <c r="B18" s="47" t="s">
        <v>128</v>
      </c>
      <c r="C18" s="37" t="s">
        <v>30</v>
      </c>
      <c r="D18" s="48"/>
      <c r="E18" s="48"/>
      <c r="F18" s="48">
        <v>18.277000000000001</v>
      </c>
      <c r="G18" s="48"/>
      <c r="H18" s="48"/>
      <c r="I18" s="48"/>
      <c r="J18" s="48">
        <v>30</v>
      </c>
      <c r="K18" s="48"/>
      <c r="L18" s="48"/>
      <c r="M18" s="38">
        <f t="shared" ref="M18:M19" si="2">IF(SUM(D18:L18)=0,"",IF(SUM(D18:L18)&gt;100,100,SUM(D18:L18)))</f>
        <v>48.277000000000001</v>
      </c>
      <c r="N18" s="42"/>
      <c r="O18" s="44" t="str">
        <f>IF(SUM(D18:L18)&gt;100,"^","")</f>
        <v/>
      </c>
    </row>
    <row r="19" spans="2:15" s="31" customFormat="1" ht="15" customHeight="1">
      <c r="B19" s="49" t="s">
        <v>180</v>
      </c>
      <c r="C19" s="37" t="s">
        <v>50</v>
      </c>
      <c r="D19" s="48"/>
      <c r="E19" s="48"/>
      <c r="F19" s="48">
        <v>18.277000000000001</v>
      </c>
      <c r="G19" s="48"/>
      <c r="H19" s="48"/>
      <c r="I19" s="48"/>
      <c r="J19" s="48">
        <v>30</v>
      </c>
      <c r="K19" s="48"/>
      <c r="L19" s="48"/>
      <c r="M19" s="38">
        <f t="shared" si="2"/>
        <v>48.277000000000001</v>
      </c>
      <c r="N19" s="50" t="str">
        <f>IF(M18&lt;&gt;M19,".","")</f>
        <v/>
      </c>
      <c r="O19" s="43" t="str">
        <f>IF(SUM(D19:L19)&gt;100,"^","")</f>
        <v/>
      </c>
    </row>
    <row r="20" spans="2:15" s="31" customFormat="1" ht="15" customHeight="1">
      <c r="B20" s="81" t="s">
        <v>178</v>
      </c>
      <c r="C20" s="78" t="s">
        <v>26</v>
      </c>
      <c r="D20" s="79"/>
      <c r="E20" s="79"/>
      <c r="F20" s="79">
        <v>18.277000000000001</v>
      </c>
      <c r="G20" s="79"/>
      <c r="H20" s="79"/>
      <c r="I20" s="79"/>
      <c r="J20" s="79">
        <v>30</v>
      </c>
      <c r="K20" s="79"/>
      <c r="L20" s="79"/>
      <c r="M20" s="80">
        <f>IF(SUM(D20:L20)=0,"",IF(SUM(D20:L20)&gt;100,100,SUM(D20:L20)))</f>
        <v>48.277000000000001</v>
      </c>
      <c r="N20" s="32" t="str">
        <f>IF(AND(M20&lt;&gt;"",OR(M18&lt;&gt;M19,M19&lt;&gt;M20)),"*","")</f>
        <v/>
      </c>
      <c r="O20" s="45" t="str">
        <f>IF(SUM(D20:L20)=0,"",IF(SUM(D20:L20)&gt;100,"^",IF(SUM(D20:L20)&lt;30,"Ödeme Yok!","")))</f>
        <v/>
      </c>
    </row>
    <row r="21" spans="2:15" ht="3" customHeight="1">
      <c r="B21" s="33"/>
      <c r="C21" s="39"/>
      <c r="D21" s="39"/>
      <c r="E21" s="39"/>
      <c r="F21" s="39"/>
      <c r="G21" s="39"/>
      <c r="H21" s="39"/>
      <c r="I21" s="39"/>
      <c r="J21" s="39"/>
      <c r="K21" s="39"/>
      <c r="L21" s="39"/>
      <c r="M21" s="39"/>
      <c r="N21" s="42"/>
    </row>
    <row r="22" spans="2:15" s="31" customFormat="1" ht="15" customHeight="1">
      <c r="B22" s="47" t="s">
        <v>128</v>
      </c>
      <c r="C22" s="37" t="s">
        <v>30</v>
      </c>
      <c r="D22" s="48"/>
      <c r="E22" s="48"/>
      <c r="F22" s="48">
        <v>6.9859999999999998</v>
      </c>
      <c r="G22" s="48"/>
      <c r="H22" s="48"/>
      <c r="I22" s="48"/>
      <c r="J22" s="48">
        <v>30</v>
      </c>
      <c r="K22" s="48"/>
      <c r="L22" s="48"/>
      <c r="M22" s="38">
        <f t="shared" ref="M22:M23" si="3">IF(SUM(D22:L22)=0,"",IF(SUM(D22:L22)&gt;100,100,SUM(D22:L22)))</f>
        <v>36.985999999999997</v>
      </c>
      <c r="N22" s="42"/>
      <c r="O22" s="44" t="str">
        <f>IF(SUM(D22:L22)&gt;100,"^","")</f>
        <v/>
      </c>
    </row>
    <row r="23" spans="2:15" s="31" customFormat="1" ht="15" customHeight="1">
      <c r="B23" s="49" t="s">
        <v>181</v>
      </c>
      <c r="C23" s="37" t="s">
        <v>50</v>
      </c>
      <c r="D23" s="48"/>
      <c r="E23" s="48"/>
      <c r="F23" s="48">
        <v>6.9859999999999998</v>
      </c>
      <c r="G23" s="48"/>
      <c r="H23" s="48"/>
      <c r="I23" s="48"/>
      <c r="J23" s="48">
        <v>30</v>
      </c>
      <c r="K23" s="48"/>
      <c r="L23" s="48"/>
      <c r="M23" s="38">
        <f t="shared" si="3"/>
        <v>36.985999999999997</v>
      </c>
      <c r="N23" s="50" t="str">
        <f>IF(M22&lt;&gt;M23,".","")</f>
        <v/>
      </c>
      <c r="O23" s="43" t="str">
        <f>IF(SUM(D23:L23)&gt;100,"^","")</f>
        <v/>
      </c>
    </row>
    <row r="24" spans="2:15" s="31" customFormat="1" ht="15" customHeight="1">
      <c r="B24" s="81" t="s">
        <v>178</v>
      </c>
      <c r="C24" s="78" t="s">
        <v>26</v>
      </c>
      <c r="D24" s="79"/>
      <c r="E24" s="79"/>
      <c r="F24" s="79">
        <v>3.9860000000000002</v>
      </c>
      <c r="G24" s="79"/>
      <c r="H24" s="79"/>
      <c r="I24" s="79"/>
      <c r="J24" s="79">
        <v>30</v>
      </c>
      <c r="K24" s="79"/>
      <c r="L24" s="79"/>
      <c r="M24" s="80">
        <f>IF(SUM(D24:L24)=0,"",IF(SUM(D24:L24)&gt;100,100,SUM(D24:L24)))</f>
        <v>33.985999999999997</v>
      </c>
      <c r="N24" s="32" t="str">
        <f>IF(AND(M24&lt;&gt;"",OR(M22&lt;&gt;M23,M23&lt;&gt;M24)),"*","")</f>
        <v>*</v>
      </c>
      <c r="O24" s="45" t="str">
        <f>IF(SUM(D24:L24)=0,"",IF(SUM(D24:L24)&gt;100,"^",IF(SUM(D24:L24)&lt;30,"Ödeme Yok!","")))</f>
        <v/>
      </c>
    </row>
    <row r="25" spans="2:15" ht="3" customHeight="1">
      <c r="B25" s="33"/>
      <c r="C25" s="39"/>
      <c r="D25" s="39"/>
      <c r="E25" s="39"/>
      <c r="F25" s="39"/>
      <c r="G25" s="39"/>
      <c r="H25" s="39"/>
      <c r="I25" s="39"/>
      <c r="J25" s="39"/>
      <c r="K25" s="39"/>
      <c r="L25" s="39"/>
      <c r="M25" s="39"/>
      <c r="N25" s="42"/>
    </row>
    <row r="26" spans="2:15" s="31" customFormat="1" ht="15" customHeight="1">
      <c r="B26" s="47" t="s">
        <v>128</v>
      </c>
      <c r="C26" s="37" t="s">
        <v>30</v>
      </c>
      <c r="D26" s="48"/>
      <c r="E26" s="48"/>
      <c r="F26" s="48">
        <v>7.4660000000000002</v>
      </c>
      <c r="G26" s="48"/>
      <c r="H26" s="48"/>
      <c r="I26" s="48"/>
      <c r="J26" s="48">
        <v>30</v>
      </c>
      <c r="K26" s="48"/>
      <c r="L26" s="48"/>
      <c r="M26" s="38">
        <f t="shared" ref="M26:M27" si="4">IF(SUM(D26:L26)=0,"",IF(SUM(D26:L26)&gt;100,100,SUM(D26:L26)))</f>
        <v>37.466000000000001</v>
      </c>
      <c r="N26" s="42"/>
      <c r="O26" s="44" t="str">
        <f>IF(SUM(D26:L26)&gt;100,"^","")</f>
        <v/>
      </c>
    </row>
    <row r="27" spans="2:15" s="31" customFormat="1" ht="15" customHeight="1">
      <c r="B27" s="49" t="s">
        <v>182</v>
      </c>
      <c r="C27" s="37" t="s">
        <v>50</v>
      </c>
      <c r="D27" s="48"/>
      <c r="E27" s="48"/>
      <c r="F27" s="48">
        <v>7.4660000000000002</v>
      </c>
      <c r="G27" s="48"/>
      <c r="H27" s="48"/>
      <c r="I27" s="48"/>
      <c r="J27" s="48">
        <v>30</v>
      </c>
      <c r="K27" s="48"/>
      <c r="L27" s="48"/>
      <c r="M27" s="38">
        <f t="shared" si="4"/>
        <v>37.466000000000001</v>
      </c>
      <c r="N27" s="50" t="str">
        <f>IF(M26&lt;&gt;M27,".","")</f>
        <v/>
      </c>
      <c r="O27" s="43" t="str">
        <f>IF(SUM(D27:L27)&gt;100,"^","")</f>
        <v/>
      </c>
    </row>
    <row r="28" spans="2:15" s="31" customFormat="1" ht="15" customHeight="1">
      <c r="B28" s="81" t="s">
        <v>178</v>
      </c>
      <c r="C28" s="78" t="s">
        <v>26</v>
      </c>
      <c r="D28" s="79"/>
      <c r="E28" s="79"/>
      <c r="F28" s="79">
        <v>7.4660000000000002</v>
      </c>
      <c r="G28" s="79"/>
      <c r="H28" s="79"/>
      <c r="I28" s="79"/>
      <c r="J28" s="79">
        <v>30</v>
      </c>
      <c r="K28" s="79"/>
      <c r="L28" s="79"/>
      <c r="M28" s="80">
        <f>IF(SUM(D28:L28)=0,"",IF(SUM(D28:L28)&gt;100,100,SUM(D28:L28)))</f>
        <v>37.466000000000001</v>
      </c>
      <c r="N28" s="32" t="str">
        <f>IF(AND(M28&lt;&gt;"",OR(M26&lt;&gt;M27,M27&lt;&gt;M28)),"*","")</f>
        <v/>
      </c>
      <c r="O28" s="45" t="str">
        <f>IF(SUM(D28:L28)=0,"",IF(SUM(D28:L28)&gt;100,"^",IF(SUM(D28:L28)&lt;30,"Ödeme Yok!","")))</f>
        <v/>
      </c>
    </row>
    <row r="29" spans="2:15" ht="3" customHeight="1">
      <c r="B29" s="33"/>
      <c r="C29" s="39"/>
      <c r="D29" s="39"/>
      <c r="E29" s="39"/>
      <c r="F29" s="39"/>
      <c r="G29" s="39"/>
      <c r="H29" s="39"/>
      <c r="I29" s="39"/>
      <c r="J29" s="39"/>
      <c r="K29" s="39"/>
      <c r="L29" s="39"/>
      <c r="M29" s="39"/>
      <c r="N29" s="42"/>
    </row>
    <row r="30" spans="2:15" s="31" customFormat="1" ht="15" customHeight="1">
      <c r="B30" s="47" t="s">
        <v>47</v>
      </c>
      <c r="C30" s="37" t="s">
        <v>30</v>
      </c>
      <c r="D30" s="48"/>
      <c r="E30" s="48"/>
      <c r="F30" s="48">
        <v>4.8860000000000001</v>
      </c>
      <c r="G30" s="48"/>
      <c r="H30" s="48"/>
      <c r="I30" s="48"/>
      <c r="J30" s="48">
        <v>28.8</v>
      </c>
      <c r="K30" s="48"/>
      <c r="L30" s="48"/>
      <c r="M30" s="38">
        <f t="shared" ref="M30:M31" si="5">IF(SUM(D30:L30)=0,"",IF(SUM(D30:L30)&gt;100,100,SUM(D30:L30)))</f>
        <v>33.686</v>
      </c>
      <c r="N30" s="42"/>
      <c r="O30" s="44" t="str">
        <f>IF(SUM(D30:L30)&gt;100,"^","")</f>
        <v/>
      </c>
    </row>
    <row r="31" spans="2:15" s="31" customFormat="1" ht="15" customHeight="1">
      <c r="B31" s="49" t="s">
        <v>183</v>
      </c>
      <c r="C31" s="37" t="s">
        <v>50</v>
      </c>
      <c r="D31" s="48"/>
      <c r="E31" s="48"/>
      <c r="F31" s="48">
        <v>4.8860000000000001</v>
      </c>
      <c r="G31" s="48"/>
      <c r="H31" s="48"/>
      <c r="I31" s="48"/>
      <c r="J31" s="48">
        <v>27</v>
      </c>
      <c r="K31" s="48"/>
      <c r="L31" s="48"/>
      <c r="M31" s="38">
        <f t="shared" si="5"/>
        <v>31.885999999999999</v>
      </c>
      <c r="N31" s="50" t="str">
        <f>IF(M30&lt;&gt;M31,".","")</f>
        <v>.</v>
      </c>
      <c r="O31" s="43" t="str">
        <f>IF(SUM(D31:L31)&gt;100,"^","")</f>
        <v/>
      </c>
    </row>
    <row r="32" spans="2:15" s="31" customFormat="1" ht="15" customHeight="1">
      <c r="B32" s="81" t="s">
        <v>178</v>
      </c>
      <c r="C32" s="78" t="s">
        <v>26</v>
      </c>
      <c r="D32" s="79"/>
      <c r="E32" s="79"/>
      <c r="F32" s="79">
        <v>4.8860000000000001</v>
      </c>
      <c r="G32" s="79"/>
      <c r="H32" s="79"/>
      <c r="I32" s="79"/>
      <c r="J32" s="79">
        <v>19.95</v>
      </c>
      <c r="K32" s="79"/>
      <c r="L32" s="79"/>
      <c r="M32" s="80">
        <f>IF(SUM(D32:L32)=0,"",IF(SUM(D32:L32)&gt;100,100,SUM(D32:L32)))</f>
        <v>24.835999999999999</v>
      </c>
      <c r="N32" s="32" t="str">
        <f>IF(AND(M32&lt;&gt;"",OR(M30&lt;&gt;M31,M31&lt;&gt;M32)),"*","")</f>
        <v>*</v>
      </c>
      <c r="O32" s="45" t="str">
        <f>IF(SUM(D32:L32)=0,"",IF(SUM(D32:L32)&gt;100,"^",IF(SUM(D32:L32)&lt;30,"Ödeme Yok!","")))</f>
        <v>Ödeme Yok!</v>
      </c>
    </row>
    <row r="33" spans="2:14" ht="3" customHeight="1">
      <c r="B33" s="33"/>
      <c r="C33" s="39"/>
      <c r="D33" s="39"/>
      <c r="E33" s="39"/>
      <c r="F33" s="39"/>
      <c r="G33" s="39"/>
      <c r="H33" s="39"/>
      <c r="I33" s="39"/>
      <c r="J33" s="39"/>
      <c r="K33" s="39"/>
      <c r="L33" s="39"/>
      <c r="M33" s="39"/>
      <c r="N33" s="42"/>
    </row>
  </sheetData>
  <sheetProtection password="C7B9" sheet="1" objects="1" scenarios="1"/>
  <mergeCells count="7">
    <mergeCell ref="B6:C6"/>
    <mergeCell ref="D6:M6"/>
    <mergeCell ref="B2:H2"/>
    <mergeCell ref="I2:N4"/>
    <mergeCell ref="B3:H3"/>
    <mergeCell ref="B4:H4"/>
    <mergeCell ref="B5:O5"/>
  </mergeCells>
  <dataValidations count="4">
    <dataValidation type="list" allowBlank="1" showInputMessage="1" showErrorMessage="1" promptTitle="unvan" sqref="B10 B30 B26 B22 B18 B14">
      <formula1>unvan!$A$2:$A$7</formula1>
    </dataValidation>
    <dataValidation type="decimal" allowBlank="1" showInputMessage="1" showErrorMessage="1" errorTitle="UYARI" error="Bu alan için 0-20 arası bir puan girebilirsiniz ve ondalık kısmı virgül ile ayrılmalıdır !" sqref="K10:L12 D30:D32 K30:L32 D26:D28 K26:L28 D22:D24 K22:L24 D18:D20 K18:L20 D14:D16 K14:L16 D10:D12">
      <formula1>0</formula1>
      <formula2>20</formula2>
    </dataValidation>
    <dataValidation type="decimal" allowBlank="1" showInputMessage="1" showErrorMessage="1" errorTitle="UYARI" error="Bu alan için 0-15 arası bir puan girebilirsiniz ve ondalık kısmı virgül ile ayrılmalıdır !" sqref="G10:H12 E30:E32 G30:H32 E26:E28 G26:H28 E22:E24 G22:H24 E18:E20 G18:H20 E14:E16 G14:H16 E10:E12">
      <formula1>0</formula1>
      <formula2>15</formula2>
    </dataValidation>
    <dataValidation type="decimal" allowBlank="1" showInputMessage="1" showErrorMessage="1" errorTitle="UYARI" error="Bu alan için 0-30 arası bir puan girebilirsiniz ve ondalık kısmı virgül ile ayrılmalıdır !" sqref="F10:F12 I30:J32 F30:F32 I26:J28 F26:F28 I22:J24 F22:F24 I18:J20 F18:F20 I14:J16 F14:F16 I10:J12">
      <formula1>0</formula1>
      <formula2>30</formula2>
    </dataValidation>
  </dataValidations>
  <pageMargins left="0.39370078740157483" right="0" top="0.39370078740157483" bottom="0.3937007874015748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dimension ref="B1:P13"/>
  <sheetViews>
    <sheetView showGridLines="0" showRuler="0" zoomScaleNormal="100" workbookViewId="0">
      <pane ySplit="8" topLeftCell="A9" activePane="bottomLeft" state="frozen"/>
      <selection pane="bottomLeft" activeCell="O12" sqref="O12"/>
    </sheetView>
  </sheetViews>
  <sheetFormatPr defaultRowHeight="15.75"/>
  <cols>
    <col min="1" max="1" width="0.42578125" style="2" customWidth="1"/>
    <col min="2" max="2" width="20.7109375" style="2" customWidth="1"/>
    <col min="3" max="3" width="12.7109375" style="2" customWidth="1"/>
    <col min="4" max="12" width="9.7109375" style="2" customWidth="1"/>
    <col min="13" max="13" width="9.140625" style="2" customWidth="1"/>
    <col min="14" max="14" width="1.5703125" style="23" customWidth="1"/>
    <col min="15" max="15" width="9.42578125" style="2" customWidth="1"/>
    <col min="16" max="16384" width="9.140625" style="2"/>
  </cols>
  <sheetData>
    <row r="1" spans="2:16" ht="9.75" customHeight="1"/>
    <row r="2" spans="2:16" ht="15.75" customHeight="1">
      <c r="B2" s="91" t="s">
        <v>10</v>
      </c>
      <c r="C2" s="92"/>
      <c r="D2" s="92"/>
      <c r="E2" s="92"/>
      <c r="F2" s="92"/>
      <c r="G2" s="92"/>
      <c r="H2" s="92"/>
      <c r="I2" s="93" t="str">
        <f>Anasayfa!B15&amp;"-"&amp;Anasayfa!C15</f>
        <v>1.2-Diş Hekimliği Fakültesi</v>
      </c>
      <c r="J2" s="93"/>
      <c r="K2" s="93"/>
      <c r="L2" s="93"/>
      <c r="M2" s="93"/>
      <c r="N2" s="93"/>
      <c r="O2" s="51"/>
    </row>
    <row r="3" spans="2:16" ht="15.75" customHeight="1">
      <c r="B3" s="96" t="s">
        <v>25</v>
      </c>
      <c r="C3" s="97"/>
      <c r="D3" s="97"/>
      <c r="E3" s="97"/>
      <c r="F3" s="97"/>
      <c r="G3" s="97"/>
      <c r="H3" s="97"/>
      <c r="I3" s="94"/>
      <c r="J3" s="94"/>
      <c r="K3" s="94"/>
      <c r="L3" s="94"/>
      <c r="M3" s="94"/>
      <c r="N3" s="94"/>
      <c r="O3" s="52"/>
      <c r="P3" s="5"/>
    </row>
    <row r="4" spans="2:16" ht="15.75" customHeight="1">
      <c r="B4" s="98" t="str">
        <f>Anasayfa!C3</f>
        <v>2019 AKADEMİK TEŞVİK ÖDENEĞİ BAŞVURU SONUÇLARI</v>
      </c>
      <c r="C4" s="99"/>
      <c r="D4" s="99"/>
      <c r="E4" s="99"/>
      <c r="F4" s="99"/>
      <c r="G4" s="99"/>
      <c r="H4" s="99"/>
      <c r="I4" s="95"/>
      <c r="J4" s="95"/>
      <c r="K4" s="95"/>
      <c r="L4" s="95"/>
      <c r="M4" s="95"/>
      <c r="N4" s="95"/>
      <c r="O4" s="53"/>
    </row>
    <row r="5" spans="2:16" ht="13.5" customHeight="1">
      <c r="B5" s="100" t="s">
        <v>122</v>
      </c>
      <c r="C5" s="101"/>
      <c r="D5" s="101"/>
      <c r="E5" s="101"/>
      <c r="F5" s="101"/>
      <c r="G5" s="101"/>
      <c r="H5" s="101"/>
      <c r="I5" s="101"/>
      <c r="J5" s="101"/>
      <c r="K5" s="101"/>
      <c r="L5" s="101"/>
      <c r="M5" s="101"/>
      <c r="N5" s="101"/>
      <c r="O5" s="102"/>
    </row>
    <row r="6" spans="2:16">
      <c r="B6" s="86" t="s">
        <v>123</v>
      </c>
      <c r="C6" s="87"/>
      <c r="D6" s="88" t="s">
        <v>32</v>
      </c>
      <c r="E6" s="89"/>
      <c r="F6" s="89"/>
      <c r="G6" s="89"/>
      <c r="H6" s="89"/>
      <c r="I6" s="89"/>
      <c r="J6" s="89"/>
      <c r="K6" s="89"/>
      <c r="L6" s="89"/>
      <c r="M6" s="90"/>
    </row>
    <row r="7" spans="2:16" s="20" customFormat="1" ht="15" customHeight="1">
      <c r="B7" s="54" t="s">
        <v>55</v>
      </c>
      <c r="C7" s="55" t="s">
        <v>48</v>
      </c>
      <c r="D7" s="56" t="s">
        <v>1</v>
      </c>
      <c r="E7" s="57" t="s">
        <v>2</v>
      </c>
      <c r="F7" s="58" t="s">
        <v>3</v>
      </c>
      <c r="G7" s="59" t="s">
        <v>4</v>
      </c>
      <c r="H7" s="58" t="s">
        <v>5</v>
      </c>
      <c r="I7" s="57" t="s">
        <v>6</v>
      </c>
      <c r="J7" s="58" t="s">
        <v>7</v>
      </c>
      <c r="K7" s="59" t="s">
        <v>8</v>
      </c>
      <c r="L7" s="58" t="s">
        <v>9</v>
      </c>
      <c r="M7" s="35" t="s">
        <v>0</v>
      </c>
      <c r="N7" s="23"/>
      <c r="O7" s="40"/>
    </row>
    <row r="8" spans="2:16" s="24" customFormat="1" ht="15" customHeight="1">
      <c r="B8" s="60" t="s">
        <v>51</v>
      </c>
      <c r="C8" s="61" t="s">
        <v>49</v>
      </c>
      <c r="D8" s="62" t="s">
        <v>45</v>
      </c>
      <c r="E8" s="63" t="s">
        <v>44</v>
      </c>
      <c r="F8" s="64" t="s">
        <v>46</v>
      </c>
      <c r="G8" s="65" t="s">
        <v>44</v>
      </c>
      <c r="H8" s="64" t="s">
        <v>44</v>
      </c>
      <c r="I8" s="63" t="s">
        <v>46</v>
      </c>
      <c r="J8" s="64" t="s">
        <v>46</v>
      </c>
      <c r="K8" s="65" t="s">
        <v>45</v>
      </c>
      <c r="L8" s="64" t="s">
        <v>45</v>
      </c>
      <c r="M8" s="34" t="s">
        <v>31</v>
      </c>
      <c r="N8" s="23"/>
      <c r="O8" s="41" t="s">
        <v>53</v>
      </c>
    </row>
    <row r="9" spans="2:16" s="30" customFormat="1" ht="3" customHeight="1">
      <c r="B9" s="25"/>
      <c r="C9" s="25"/>
      <c r="D9" s="26"/>
      <c r="E9" s="27"/>
      <c r="F9" s="27"/>
      <c r="G9" s="28"/>
      <c r="H9" s="27"/>
      <c r="I9" s="27"/>
      <c r="J9" s="27"/>
      <c r="K9" s="28"/>
      <c r="L9" s="27"/>
      <c r="M9" s="28"/>
      <c r="N9" s="29"/>
    </row>
    <row r="10" spans="2:16" s="31" customFormat="1" ht="15" customHeight="1">
      <c r="B10" s="47" t="s">
        <v>127</v>
      </c>
      <c r="C10" s="37" t="s">
        <v>30</v>
      </c>
      <c r="D10" s="48"/>
      <c r="E10" s="48"/>
      <c r="F10" s="48"/>
      <c r="G10" s="48"/>
      <c r="H10" s="48"/>
      <c r="I10" s="48"/>
      <c r="J10" s="48">
        <v>30</v>
      </c>
      <c r="K10" s="48"/>
      <c r="L10" s="48"/>
      <c r="M10" s="38">
        <f t="shared" ref="M10:M11" si="0">IF(SUM(D10:L10)=0,"",IF(SUM(D10:L10)&gt;100,100,SUM(D10:L10)))</f>
        <v>30</v>
      </c>
      <c r="N10" s="42"/>
      <c r="O10" s="44" t="str">
        <f>IF(SUM(D10:L10)&gt;100,"^","")</f>
        <v/>
      </c>
    </row>
    <row r="11" spans="2:16" s="31" customFormat="1" ht="15" customHeight="1">
      <c r="B11" s="49" t="s">
        <v>152</v>
      </c>
      <c r="C11" s="37" t="s">
        <v>50</v>
      </c>
      <c r="D11" s="48"/>
      <c r="E11" s="48"/>
      <c r="F11" s="48"/>
      <c r="G11" s="48"/>
      <c r="H11" s="48"/>
      <c r="I11" s="48"/>
      <c r="J11" s="48">
        <v>30</v>
      </c>
      <c r="K11" s="48"/>
      <c r="L11" s="48"/>
      <c r="M11" s="38">
        <f t="shared" si="0"/>
        <v>30</v>
      </c>
      <c r="N11" s="50" t="str">
        <f>IF(M10&lt;&gt;M11,".","")</f>
        <v/>
      </c>
      <c r="O11" s="43" t="str">
        <f>IF(SUM(D11:L11)&gt;100,"^","")</f>
        <v/>
      </c>
    </row>
    <row r="12" spans="2:16" s="31" customFormat="1" ht="15" customHeight="1">
      <c r="B12" s="81" t="s">
        <v>153</v>
      </c>
      <c r="C12" s="78" t="s">
        <v>26</v>
      </c>
      <c r="D12" s="79"/>
      <c r="E12" s="79"/>
      <c r="F12" s="79"/>
      <c r="G12" s="79"/>
      <c r="H12" s="79"/>
      <c r="I12" s="79"/>
      <c r="J12" s="79">
        <v>25.2</v>
      </c>
      <c r="K12" s="79"/>
      <c r="L12" s="79"/>
      <c r="M12" s="80">
        <f>IF(SUM(D12:L12)=0,"",IF(SUM(D12:L12)&gt;100,100,SUM(D12:L12)))</f>
        <v>25.2</v>
      </c>
      <c r="N12" s="32" t="str">
        <f>IF(AND(M12&lt;&gt;"",OR(M10&lt;&gt;M11,M11&lt;&gt;M12)),"*","")</f>
        <v>*</v>
      </c>
      <c r="O12" s="45" t="str">
        <f>IF(SUM(D12:L12)=0,"",IF(SUM(D12:L12)&gt;100,"^",IF(SUM(D12:L12)&lt;30,"Ödeme Yok!","")))</f>
        <v>Ödeme Yok!</v>
      </c>
    </row>
    <row r="13" spans="2:16" ht="3" customHeight="1">
      <c r="B13" s="33"/>
      <c r="C13" s="39"/>
      <c r="D13" s="39"/>
      <c r="E13" s="39"/>
      <c r="F13" s="39"/>
      <c r="G13" s="39"/>
      <c r="H13" s="39"/>
      <c r="I13" s="39"/>
      <c r="J13" s="39"/>
      <c r="K13" s="39"/>
      <c r="L13" s="39"/>
      <c r="M13" s="39"/>
      <c r="N13" s="42"/>
    </row>
  </sheetData>
  <sheetProtection password="C7B9" sheet="1" objects="1" scenarios="1"/>
  <mergeCells count="7">
    <mergeCell ref="B6:C6"/>
    <mergeCell ref="D6:M6"/>
    <mergeCell ref="B2:H2"/>
    <mergeCell ref="I2:N4"/>
    <mergeCell ref="B3:H3"/>
    <mergeCell ref="B4:H4"/>
    <mergeCell ref="B5:O5"/>
  </mergeCells>
  <dataValidations count="4">
    <dataValidation type="decimal" allowBlank="1" showInputMessage="1" showErrorMessage="1" errorTitle="UYARI" error="Bu alan için 0-30 arası bir puan girebilirsiniz ve ondalık kısmı virgül ile ayrılmalıdır !" sqref="F10:F12 I10:J12">
      <formula1>0</formula1>
      <formula2>30</formula2>
    </dataValidation>
    <dataValidation type="decimal" allowBlank="1" showInputMessage="1" showErrorMessage="1" errorTitle="UYARI" error="Bu alan için 0-15 arası bir puan girebilirsiniz ve ondalık kısmı virgül ile ayrılmalıdır !" sqref="G10:H12 E10:E12">
      <formula1>0</formula1>
      <formula2>15</formula2>
    </dataValidation>
    <dataValidation type="decimal" allowBlank="1" showInputMessage="1" showErrorMessage="1" errorTitle="UYARI" error="Bu alan için 0-20 arası bir puan girebilirsiniz ve ondalık kısmı virgül ile ayrılmalıdır !" sqref="K10:L12 D10:D12">
      <formula1>0</formula1>
      <formula2>20</formula2>
    </dataValidation>
    <dataValidation type="list" allowBlank="1" showInputMessage="1" showErrorMessage="1" promptTitle="unvan" sqref="B10">
      <formula1>unvan!$A$2:$A$7</formula1>
    </dataValidation>
  </dataValidations>
  <pageMargins left="0.39370078740157483" right="0" top="0.39370078740157483" bottom="0.39370078740157483" header="0.31496062992125984" footer="0.31496062992125984"/>
  <pageSetup paperSize="9" orientation="landscape" r:id="rId1"/>
  <drawing r:id="rId2"/>
</worksheet>
</file>

<file path=xl/worksheets/sheet20.xml><?xml version="1.0" encoding="utf-8"?>
<worksheet xmlns="http://schemas.openxmlformats.org/spreadsheetml/2006/main" xmlns:r="http://schemas.openxmlformats.org/officeDocument/2006/relationships">
  <dimension ref="B1:P41"/>
  <sheetViews>
    <sheetView showGridLines="0" showRuler="0" zoomScaleNormal="100" workbookViewId="0">
      <pane ySplit="8" topLeftCell="A9" activePane="bottomLeft" state="frozen"/>
      <selection pane="bottomLeft" activeCell="B6" sqref="B6:C6"/>
    </sheetView>
  </sheetViews>
  <sheetFormatPr defaultRowHeight="15.75"/>
  <cols>
    <col min="1" max="1" width="0.42578125" style="2" customWidth="1"/>
    <col min="2" max="2" width="20.7109375" style="2" customWidth="1"/>
    <col min="3" max="3" width="12.7109375" style="2" customWidth="1"/>
    <col min="4" max="12" width="9.7109375" style="2" customWidth="1"/>
    <col min="13" max="13" width="9.140625" style="2" customWidth="1"/>
    <col min="14" max="14" width="1.5703125" style="23" customWidth="1"/>
    <col min="15" max="15" width="9.42578125" style="2" customWidth="1"/>
    <col min="16" max="16384" width="9.140625" style="2"/>
  </cols>
  <sheetData>
    <row r="1" spans="2:16" ht="9.75" customHeight="1"/>
    <row r="2" spans="2:16" ht="15.75" customHeight="1">
      <c r="B2" s="91" t="s">
        <v>10</v>
      </c>
      <c r="C2" s="92"/>
      <c r="D2" s="92"/>
      <c r="E2" s="92"/>
      <c r="F2" s="92"/>
      <c r="G2" s="92"/>
      <c r="H2" s="92"/>
      <c r="I2" s="93" t="str">
        <f>Anasayfa!B46&amp;"-"&amp;Anasayfa!C46</f>
        <v>3.12-Teknik Bilimler Meslek Yüksekokulu</v>
      </c>
      <c r="J2" s="93"/>
      <c r="K2" s="93"/>
      <c r="L2" s="93"/>
      <c r="M2" s="93"/>
      <c r="N2" s="93"/>
      <c r="O2" s="51"/>
    </row>
    <row r="3" spans="2:16" ht="15.75" customHeight="1">
      <c r="B3" s="96" t="s">
        <v>25</v>
      </c>
      <c r="C3" s="97"/>
      <c r="D3" s="97"/>
      <c r="E3" s="97"/>
      <c r="F3" s="97"/>
      <c r="G3" s="97"/>
      <c r="H3" s="97"/>
      <c r="I3" s="94"/>
      <c r="J3" s="94"/>
      <c r="K3" s="94"/>
      <c r="L3" s="94"/>
      <c r="M3" s="94"/>
      <c r="N3" s="94"/>
      <c r="O3" s="52"/>
      <c r="P3" s="5"/>
    </row>
    <row r="4" spans="2:16" ht="15.75" customHeight="1">
      <c r="B4" s="98" t="str">
        <f>Anasayfa!C3</f>
        <v>2019 AKADEMİK TEŞVİK ÖDENEĞİ BAŞVURU SONUÇLARI</v>
      </c>
      <c r="C4" s="99"/>
      <c r="D4" s="99"/>
      <c r="E4" s="99"/>
      <c r="F4" s="99"/>
      <c r="G4" s="99"/>
      <c r="H4" s="99"/>
      <c r="I4" s="95"/>
      <c r="J4" s="95"/>
      <c r="K4" s="95"/>
      <c r="L4" s="95"/>
      <c r="M4" s="95"/>
      <c r="N4" s="95"/>
      <c r="O4" s="53"/>
    </row>
    <row r="5" spans="2:16" ht="13.5" customHeight="1">
      <c r="B5" s="100" t="s">
        <v>122</v>
      </c>
      <c r="C5" s="101"/>
      <c r="D5" s="101"/>
      <c r="E5" s="101"/>
      <c r="F5" s="101"/>
      <c r="G5" s="101"/>
      <c r="H5" s="101"/>
      <c r="I5" s="101"/>
      <c r="J5" s="101"/>
      <c r="K5" s="101"/>
      <c r="L5" s="101"/>
      <c r="M5" s="101"/>
      <c r="N5" s="101"/>
      <c r="O5" s="102"/>
    </row>
    <row r="6" spans="2:16">
      <c r="B6" s="86" t="s">
        <v>123</v>
      </c>
      <c r="C6" s="87"/>
      <c r="D6" s="88" t="s">
        <v>32</v>
      </c>
      <c r="E6" s="89"/>
      <c r="F6" s="89"/>
      <c r="G6" s="89"/>
      <c r="H6" s="89"/>
      <c r="I6" s="89"/>
      <c r="J6" s="89"/>
      <c r="K6" s="89"/>
      <c r="L6" s="89"/>
      <c r="M6" s="90"/>
    </row>
    <row r="7" spans="2:16" s="20" customFormat="1" ht="15" customHeight="1">
      <c r="B7" s="54" t="s">
        <v>55</v>
      </c>
      <c r="C7" s="55" t="s">
        <v>48</v>
      </c>
      <c r="D7" s="56" t="s">
        <v>1</v>
      </c>
      <c r="E7" s="57" t="s">
        <v>2</v>
      </c>
      <c r="F7" s="58" t="s">
        <v>3</v>
      </c>
      <c r="G7" s="59" t="s">
        <v>4</v>
      </c>
      <c r="H7" s="58" t="s">
        <v>5</v>
      </c>
      <c r="I7" s="57" t="s">
        <v>6</v>
      </c>
      <c r="J7" s="58" t="s">
        <v>7</v>
      </c>
      <c r="K7" s="59" t="s">
        <v>8</v>
      </c>
      <c r="L7" s="58" t="s">
        <v>9</v>
      </c>
      <c r="M7" s="35" t="s">
        <v>0</v>
      </c>
      <c r="N7" s="23"/>
      <c r="O7" s="40"/>
    </row>
    <row r="8" spans="2:16" s="24" customFormat="1" ht="15" customHeight="1">
      <c r="B8" s="60" t="s">
        <v>51</v>
      </c>
      <c r="C8" s="61" t="s">
        <v>49</v>
      </c>
      <c r="D8" s="62" t="s">
        <v>45</v>
      </c>
      <c r="E8" s="63" t="s">
        <v>44</v>
      </c>
      <c r="F8" s="64" t="s">
        <v>46</v>
      </c>
      <c r="G8" s="65" t="s">
        <v>44</v>
      </c>
      <c r="H8" s="64" t="s">
        <v>44</v>
      </c>
      <c r="I8" s="63" t="s">
        <v>46</v>
      </c>
      <c r="J8" s="64" t="s">
        <v>46</v>
      </c>
      <c r="K8" s="65" t="s">
        <v>45</v>
      </c>
      <c r="L8" s="64" t="s">
        <v>45</v>
      </c>
      <c r="M8" s="34" t="s">
        <v>31</v>
      </c>
      <c r="N8" s="23"/>
      <c r="O8" s="41" t="s">
        <v>53</v>
      </c>
    </row>
    <row r="9" spans="2:16" s="30" customFormat="1" ht="3" customHeight="1">
      <c r="B9" s="25"/>
      <c r="C9" s="25"/>
      <c r="D9" s="26"/>
      <c r="E9" s="27"/>
      <c r="F9" s="27"/>
      <c r="G9" s="28"/>
      <c r="H9" s="27"/>
      <c r="I9" s="27"/>
      <c r="J9" s="27"/>
      <c r="K9" s="28"/>
      <c r="L9" s="27"/>
      <c r="M9" s="28"/>
      <c r="N9" s="29"/>
    </row>
    <row r="10" spans="2:16" s="31" customFormat="1" ht="15" customHeight="1">
      <c r="B10" s="47" t="s">
        <v>128</v>
      </c>
      <c r="C10" s="37" t="s">
        <v>30</v>
      </c>
      <c r="D10" s="48"/>
      <c r="E10" s="48"/>
      <c r="F10" s="48">
        <v>7.2</v>
      </c>
      <c r="G10" s="48"/>
      <c r="H10" s="48"/>
      <c r="I10" s="48"/>
      <c r="J10" s="48">
        <v>30</v>
      </c>
      <c r="K10" s="48"/>
      <c r="L10" s="48"/>
      <c r="M10" s="38">
        <f t="shared" ref="M10:M11" si="0">IF(SUM(D10:L10)=0,"",IF(SUM(D10:L10)&gt;100,100,SUM(D10:L10)))</f>
        <v>37.200000000000003</v>
      </c>
      <c r="N10" s="42"/>
      <c r="O10" s="44" t="str">
        <f>IF(SUM(D10:L10)&gt;100,"^","")</f>
        <v/>
      </c>
    </row>
    <row r="11" spans="2:16" s="31" customFormat="1" ht="15" customHeight="1">
      <c r="B11" s="49" t="s">
        <v>203</v>
      </c>
      <c r="C11" s="37" t="s">
        <v>50</v>
      </c>
      <c r="D11" s="48"/>
      <c r="E11" s="48"/>
      <c r="F11" s="48">
        <v>7.2</v>
      </c>
      <c r="G11" s="48"/>
      <c r="H11" s="48"/>
      <c r="I11" s="48"/>
      <c r="J11" s="48">
        <v>30</v>
      </c>
      <c r="K11" s="48"/>
      <c r="L11" s="48"/>
      <c r="M11" s="38">
        <f t="shared" si="0"/>
        <v>37.200000000000003</v>
      </c>
      <c r="N11" s="50" t="str">
        <f>IF(M10&lt;&gt;M11,".","")</f>
        <v/>
      </c>
      <c r="O11" s="43" t="str">
        <f>IF(SUM(D11:L11)&gt;100,"^","")</f>
        <v/>
      </c>
    </row>
    <row r="12" spans="2:16" s="31" customFormat="1" ht="15" customHeight="1">
      <c r="B12" s="81" t="s">
        <v>204</v>
      </c>
      <c r="C12" s="78" t="s">
        <v>26</v>
      </c>
      <c r="D12" s="79"/>
      <c r="E12" s="79"/>
      <c r="F12" s="79">
        <v>7.2</v>
      </c>
      <c r="G12" s="79"/>
      <c r="H12" s="79"/>
      <c r="I12" s="79"/>
      <c r="J12" s="79">
        <v>30</v>
      </c>
      <c r="K12" s="79"/>
      <c r="L12" s="79"/>
      <c r="M12" s="80">
        <f>IF(SUM(D12:L12)=0,"",IF(SUM(D12:L12)&gt;100,100,SUM(D12:L12)))</f>
        <v>37.200000000000003</v>
      </c>
      <c r="N12" s="32" t="str">
        <f>IF(AND(M12&lt;&gt;"",OR(M10&lt;&gt;M11,M11&lt;&gt;M12)),"*","")</f>
        <v/>
      </c>
      <c r="O12" s="45" t="str">
        <f>IF(SUM(D12:L12)=0,"",IF(SUM(D12:L12)&gt;100,"^",IF(SUM(D12:L12)&lt;30,"Ödeme Yok!","")))</f>
        <v/>
      </c>
    </row>
    <row r="13" spans="2:16" ht="3" customHeight="1">
      <c r="B13" s="33"/>
      <c r="C13" s="39"/>
      <c r="D13" s="39"/>
      <c r="E13" s="39"/>
      <c r="F13" s="39"/>
      <c r="G13" s="39"/>
      <c r="H13" s="39"/>
      <c r="I13" s="39"/>
      <c r="J13" s="39"/>
      <c r="K13" s="39"/>
      <c r="L13" s="39"/>
      <c r="M13" s="39"/>
      <c r="N13" s="42"/>
    </row>
    <row r="14" spans="2:16" s="31" customFormat="1" ht="15" customHeight="1">
      <c r="B14" s="47" t="s">
        <v>128</v>
      </c>
      <c r="C14" s="37" t="s">
        <v>30</v>
      </c>
      <c r="D14" s="48"/>
      <c r="E14" s="48"/>
      <c r="F14" s="48">
        <v>6.3</v>
      </c>
      <c r="G14" s="48"/>
      <c r="H14" s="48"/>
      <c r="I14" s="48"/>
      <c r="J14" s="48">
        <v>27.9</v>
      </c>
      <c r="K14" s="48"/>
      <c r="L14" s="48"/>
      <c r="M14" s="38">
        <f t="shared" ref="M14:M15" si="1">IF(SUM(D14:L14)=0,"",IF(SUM(D14:L14)&gt;100,100,SUM(D14:L14)))</f>
        <v>34.199999999999996</v>
      </c>
      <c r="N14" s="42"/>
      <c r="O14" s="44" t="str">
        <f>IF(SUM(D14:L14)&gt;100,"^","")</f>
        <v/>
      </c>
    </row>
    <row r="15" spans="2:16" s="31" customFormat="1" ht="15" customHeight="1">
      <c r="B15" s="49" t="s">
        <v>205</v>
      </c>
      <c r="C15" s="37" t="s">
        <v>50</v>
      </c>
      <c r="D15" s="48"/>
      <c r="E15" s="48"/>
      <c r="F15" s="48">
        <v>6.3</v>
      </c>
      <c r="G15" s="48"/>
      <c r="H15" s="48"/>
      <c r="I15" s="48"/>
      <c r="J15" s="48">
        <v>27.9</v>
      </c>
      <c r="K15" s="48"/>
      <c r="L15" s="48"/>
      <c r="M15" s="38">
        <f t="shared" si="1"/>
        <v>34.199999999999996</v>
      </c>
      <c r="N15" s="50" t="str">
        <f>IF(M14&lt;&gt;M15,".","")</f>
        <v/>
      </c>
      <c r="O15" s="43" t="str">
        <f>IF(SUM(D15:L15)&gt;100,"^","")</f>
        <v/>
      </c>
    </row>
    <row r="16" spans="2:16" s="31" customFormat="1" ht="15" customHeight="1">
      <c r="B16" s="81" t="s">
        <v>206</v>
      </c>
      <c r="C16" s="78" t="s">
        <v>26</v>
      </c>
      <c r="D16" s="79"/>
      <c r="E16" s="79"/>
      <c r="F16" s="79">
        <v>6.3</v>
      </c>
      <c r="G16" s="79"/>
      <c r="H16" s="79"/>
      <c r="I16" s="79"/>
      <c r="J16" s="79">
        <v>26.7</v>
      </c>
      <c r="K16" s="79"/>
      <c r="L16" s="79"/>
      <c r="M16" s="80">
        <f>IF(SUM(D16:L16)=0,"",IF(SUM(D16:L16)&gt;100,100,SUM(D16:L16)))</f>
        <v>33</v>
      </c>
      <c r="N16" s="32" t="str">
        <f>IF(AND(M16&lt;&gt;"",OR(M14&lt;&gt;M15,M15&lt;&gt;M16)),"*","")</f>
        <v>*</v>
      </c>
      <c r="O16" s="45" t="str">
        <f>IF(SUM(D16:L16)=0,"",IF(SUM(D16:L16)&gt;100,"^",IF(SUM(D16:L16)&lt;30,"Ödeme Yok!","")))</f>
        <v/>
      </c>
    </row>
    <row r="17" spans="2:15" ht="3" customHeight="1">
      <c r="B17" s="33"/>
      <c r="C17" s="39"/>
      <c r="D17" s="39"/>
      <c r="E17" s="39"/>
      <c r="F17" s="39"/>
      <c r="G17" s="39"/>
      <c r="H17" s="39"/>
      <c r="I17" s="39"/>
      <c r="J17" s="39"/>
      <c r="K17" s="39"/>
      <c r="L17" s="39"/>
      <c r="M17" s="39"/>
      <c r="N17" s="42"/>
    </row>
    <row r="18" spans="2:15" s="31" customFormat="1" ht="15" customHeight="1">
      <c r="B18" s="47" t="s">
        <v>47</v>
      </c>
      <c r="C18" s="37" t="s">
        <v>30</v>
      </c>
      <c r="D18" s="48"/>
      <c r="E18" s="48"/>
      <c r="F18" s="48">
        <v>12.824999999999999</v>
      </c>
      <c r="G18" s="48"/>
      <c r="H18" s="48"/>
      <c r="I18" s="48"/>
      <c r="J18" s="48">
        <v>17.399999999999999</v>
      </c>
      <c r="K18" s="48"/>
      <c r="L18" s="48"/>
      <c r="M18" s="38">
        <f t="shared" ref="M18:M19" si="2">IF(SUM(D18:L18)=0,"",IF(SUM(D18:L18)&gt;100,100,SUM(D18:L18)))</f>
        <v>30.224999999999998</v>
      </c>
      <c r="N18" s="42"/>
      <c r="O18" s="44" t="str">
        <f>IF(SUM(D18:L18)&gt;100,"^","")</f>
        <v/>
      </c>
    </row>
    <row r="19" spans="2:15" s="31" customFormat="1" ht="15" customHeight="1">
      <c r="B19" s="49" t="s">
        <v>207</v>
      </c>
      <c r="C19" s="37" t="s">
        <v>50</v>
      </c>
      <c r="D19" s="48"/>
      <c r="E19" s="48"/>
      <c r="F19" s="48">
        <v>12.824999999999999</v>
      </c>
      <c r="G19" s="48"/>
      <c r="H19" s="48"/>
      <c r="I19" s="48"/>
      <c r="J19" s="48">
        <v>17.399999999999999</v>
      </c>
      <c r="K19" s="48"/>
      <c r="L19" s="48"/>
      <c r="M19" s="38">
        <f t="shared" si="2"/>
        <v>30.224999999999998</v>
      </c>
      <c r="N19" s="50" t="str">
        <f>IF(M18&lt;&gt;M19,".","")</f>
        <v/>
      </c>
      <c r="O19" s="43" t="str">
        <f>IF(SUM(D19:L19)&gt;100,"^","")</f>
        <v/>
      </c>
    </row>
    <row r="20" spans="2:15" s="31" customFormat="1" ht="15" customHeight="1">
      <c r="B20" s="81" t="s">
        <v>208</v>
      </c>
      <c r="C20" s="78" t="s">
        <v>26</v>
      </c>
      <c r="D20" s="79"/>
      <c r="E20" s="79"/>
      <c r="F20" s="79">
        <v>12.824999999999999</v>
      </c>
      <c r="G20" s="79"/>
      <c r="H20" s="79"/>
      <c r="I20" s="79"/>
      <c r="J20" s="79">
        <v>17.399999999999999</v>
      </c>
      <c r="K20" s="79"/>
      <c r="L20" s="79"/>
      <c r="M20" s="80">
        <f>IF(SUM(D20:L20)=0,"",IF(SUM(D20:L20)&gt;100,100,SUM(D20:L20)))</f>
        <v>30.224999999999998</v>
      </c>
      <c r="N20" s="32" t="str">
        <f>IF(AND(M20&lt;&gt;"",OR(M18&lt;&gt;M19,M19&lt;&gt;M20)),"*","")</f>
        <v/>
      </c>
      <c r="O20" s="45" t="str">
        <f>IF(SUM(D20:L20)=0,"",IF(SUM(D20:L20)&gt;100,"^",IF(SUM(D20:L20)&lt;30,"Ödeme Yok!","")))</f>
        <v/>
      </c>
    </row>
    <row r="21" spans="2:15" ht="3" customHeight="1">
      <c r="B21" s="33"/>
      <c r="C21" s="39"/>
      <c r="D21" s="39"/>
      <c r="E21" s="39"/>
      <c r="F21" s="39"/>
      <c r="G21" s="39"/>
      <c r="H21" s="39"/>
      <c r="I21" s="39"/>
      <c r="J21" s="39"/>
      <c r="K21" s="39"/>
      <c r="L21" s="39"/>
      <c r="M21" s="39"/>
      <c r="N21" s="42"/>
    </row>
    <row r="22" spans="2:15" s="31" customFormat="1" ht="15" customHeight="1">
      <c r="B22" s="47" t="s">
        <v>23</v>
      </c>
      <c r="C22" s="37" t="s">
        <v>30</v>
      </c>
      <c r="D22" s="48"/>
      <c r="E22" s="48"/>
      <c r="F22" s="48">
        <v>30</v>
      </c>
      <c r="G22" s="48"/>
      <c r="H22" s="48"/>
      <c r="I22" s="48"/>
      <c r="J22" s="48">
        <v>13.2</v>
      </c>
      <c r="K22" s="48"/>
      <c r="L22" s="48"/>
      <c r="M22" s="38">
        <f t="shared" ref="M22:M23" si="3">IF(SUM(D22:L22)=0,"",IF(SUM(D22:L22)&gt;100,100,SUM(D22:L22)))</f>
        <v>43.2</v>
      </c>
      <c r="N22" s="42"/>
      <c r="O22" s="44" t="str">
        <f>IF(SUM(D22:L22)&gt;100,"^","")</f>
        <v/>
      </c>
    </row>
    <row r="23" spans="2:15" s="31" customFormat="1" ht="15" customHeight="1">
      <c r="B23" s="49" t="s">
        <v>209</v>
      </c>
      <c r="C23" s="37" t="s">
        <v>50</v>
      </c>
      <c r="D23" s="48"/>
      <c r="E23" s="48"/>
      <c r="F23" s="48">
        <v>30</v>
      </c>
      <c r="G23" s="48"/>
      <c r="H23" s="48"/>
      <c r="I23" s="48"/>
      <c r="J23" s="48">
        <v>13.2</v>
      </c>
      <c r="K23" s="48"/>
      <c r="L23" s="48"/>
      <c r="M23" s="38">
        <f t="shared" si="3"/>
        <v>43.2</v>
      </c>
      <c r="N23" s="50" t="str">
        <f>IF(M22&lt;&gt;M23,".","")</f>
        <v/>
      </c>
      <c r="O23" s="43" t="str">
        <f>IF(SUM(D23:L23)&gt;100,"^","")</f>
        <v/>
      </c>
    </row>
    <row r="24" spans="2:15" s="31" customFormat="1" ht="15" customHeight="1">
      <c r="B24" s="81" t="s">
        <v>210</v>
      </c>
      <c r="C24" s="78" t="s">
        <v>26</v>
      </c>
      <c r="D24" s="79"/>
      <c r="E24" s="79"/>
      <c r="F24" s="79">
        <v>30</v>
      </c>
      <c r="G24" s="79"/>
      <c r="H24" s="79"/>
      <c r="I24" s="79"/>
      <c r="J24" s="79">
        <v>12.6</v>
      </c>
      <c r="K24" s="79"/>
      <c r="L24" s="79"/>
      <c r="M24" s="80">
        <f>IF(SUM(D24:L24)=0,"",IF(SUM(D24:L24)&gt;100,100,SUM(D24:L24)))</f>
        <v>42.6</v>
      </c>
      <c r="N24" s="32" t="str">
        <f>IF(AND(M24&lt;&gt;"",OR(M22&lt;&gt;M23,M23&lt;&gt;M24)),"*","")</f>
        <v>*</v>
      </c>
      <c r="O24" s="45" t="str">
        <f>IF(SUM(D24:L24)=0,"",IF(SUM(D24:L24)&gt;100,"^",IF(SUM(D24:L24)&lt;30,"Ödeme Yok!","")))</f>
        <v/>
      </c>
    </row>
    <row r="25" spans="2:15" ht="3" customHeight="1">
      <c r="B25" s="33"/>
      <c r="C25" s="39"/>
      <c r="D25" s="39"/>
      <c r="E25" s="39"/>
      <c r="F25" s="39"/>
      <c r="G25" s="39"/>
      <c r="H25" s="39"/>
      <c r="I25" s="39"/>
      <c r="J25" s="39"/>
      <c r="K25" s="39"/>
      <c r="L25" s="39"/>
      <c r="M25" s="39"/>
      <c r="N25" s="42"/>
    </row>
    <row r="26" spans="2:15" s="31" customFormat="1" ht="15" customHeight="1">
      <c r="B26" s="47" t="s">
        <v>23</v>
      </c>
      <c r="C26" s="37" t="s">
        <v>30</v>
      </c>
      <c r="D26" s="48"/>
      <c r="E26" s="48"/>
      <c r="F26" s="48">
        <v>30</v>
      </c>
      <c r="G26" s="48"/>
      <c r="H26" s="48"/>
      <c r="I26" s="48"/>
      <c r="J26" s="48">
        <v>2.1</v>
      </c>
      <c r="K26" s="48"/>
      <c r="L26" s="48"/>
      <c r="M26" s="38">
        <f t="shared" ref="M26:M27" si="4">IF(SUM(D26:L26)=0,"",IF(SUM(D26:L26)&gt;100,100,SUM(D26:L26)))</f>
        <v>32.1</v>
      </c>
      <c r="N26" s="42"/>
      <c r="O26" s="44" t="str">
        <f>IF(SUM(D26:L26)&gt;100,"^","")</f>
        <v/>
      </c>
    </row>
    <row r="27" spans="2:15" s="31" customFormat="1" ht="15" customHeight="1">
      <c r="B27" s="49" t="s">
        <v>211</v>
      </c>
      <c r="C27" s="37" t="s">
        <v>50</v>
      </c>
      <c r="D27" s="48"/>
      <c r="E27" s="48"/>
      <c r="F27" s="48">
        <v>30</v>
      </c>
      <c r="G27" s="48"/>
      <c r="H27" s="48"/>
      <c r="I27" s="48"/>
      <c r="J27" s="48">
        <v>2.1</v>
      </c>
      <c r="K27" s="48"/>
      <c r="L27" s="48"/>
      <c r="M27" s="38">
        <f t="shared" si="4"/>
        <v>32.1</v>
      </c>
      <c r="N27" s="50" t="str">
        <f>IF(M26&lt;&gt;M27,".","")</f>
        <v/>
      </c>
      <c r="O27" s="43" t="str">
        <f>IF(SUM(D27:L27)&gt;100,"^","")</f>
        <v/>
      </c>
    </row>
    <row r="28" spans="2:15" s="31" customFormat="1" ht="15" customHeight="1">
      <c r="B28" s="81" t="s">
        <v>212</v>
      </c>
      <c r="C28" s="78" t="s">
        <v>26</v>
      </c>
      <c r="D28" s="79"/>
      <c r="E28" s="79"/>
      <c r="F28" s="79">
        <v>0</v>
      </c>
      <c r="G28" s="79"/>
      <c r="H28" s="79"/>
      <c r="I28" s="79"/>
      <c r="J28" s="79">
        <v>2.1</v>
      </c>
      <c r="K28" s="79"/>
      <c r="L28" s="79"/>
      <c r="M28" s="80">
        <f>IF(SUM(D28:L28)=0,"",IF(SUM(D28:L28)&gt;100,100,SUM(D28:L28)))</f>
        <v>2.1</v>
      </c>
      <c r="N28" s="32" t="str">
        <f>IF(AND(M28&lt;&gt;"",OR(M26&lt;&gt;M27,M27&lt;&gt;M28)),"*","")</f>
        <v>*</v>
      </c>
      <c r="O28" s="45" t="str">
        <f>IF(SUM(D28:L28)=0,"",IF(SUM(D28:L28)&gt;100,"^",IF(SUM(D28:L28)&lt;30,"Ödeme Yok!","")))</f>
        <v>Ödeme Yok!</v>
      </c>
    </row>
    <row r="29" spans="2:15" ht="3" customHeight="1">
      <c r="B29" s="33"/>
      <c r="C29" s="39"/>
      <c r="D29" s="39"/>
      <c r="E29" s="39"/>
      <c r="F29" s="39"/>
      <c r="G29" s="39"/>
      <c r="H29" s="39"/>
      <c r="I29" s="39"/>
      <c r="J29" s="39"/>
      <c r="K29" s="39"/>
      <c r="L29" s="39"/>
      <c r="M29" s="39"/>
      <c r="N29" s="42"/>
    </row>
    <row r="30" spans="2:15" s="31" customFormat="1" ht="15" customHeight="1">
      <c r="B30" s="47" t="s">
        <v>23</v>
      </c>
      <c r="C30" s="37" t="s">
        <v>30</v>
      </c>
      <c r="D30" s="48"/>
      <c r="E30" s="48"/>
      <c r="F30" s="48">
        <v>6</v>
      </c>
      <c r="G30" s="48">
        <v>4.5</v>
      </c>
      <c r="H30" s="48">
        <v>15</v>
      </c>
      <c r="I30" s="48"/>
      <c r="J30" s="48">
        <v>1.2</v>
      </c>
      <c r="K30" s="48">
        <v>4.8</v>
      </c>
      <c r="L30" s="48"/>
      <c r="M30" s="38">
        <f t="shared" ref="M30:M31" si="5">IF(SUM(D30:L30)=0,"",IF(SUM(D30:L30)&gt;100,100,SUM(D30:L30)))</f>
        <v>31.5</v>
      </c>
      <c r="N30" s="42"/>
      <c r="O30" s="44" t="str">
        <f>IF(SUM(D30:L30)&gt;100,"^","")</f>
        <v/>
      </c>
    </row>
    <row r="31" spans="2:15" s="31" customFormat="1" ht="15" customHeight="1">
      <c r="B31" s="49" t="s">
        <v>213</v>
      </c>
      <c r="C31" s="37" t="s">
        <v>50</v>
      </c>
      <c r="D31" s="48"/>
      <c r="E31" s="48"/>
      <c r="F31" s="48">
        <v>6</v>
      </c>
      <c r="G31" s="48">
        <v>4.5</v>
      </c>
      <c r="H31" s="48">
        <v>15</v>
      </c>
      <c r="I31" s="48"/>
      <c r="J31" s="48">
        <v>1.2</v>
      </c>
      <c r="K31" s="48">
        <v>4.8</v>
      </c>
      <c r="L31" s="48"/>
      <c r="M31" s="38">
        <f t="shared" si="5"/>
        <v>31.5</v>
      </c>
      <c r="N31" s="50" t="str">
        <f>IF(M30&lt;&gt;M31,".","")</f>
        <v/>
      </c>
      <c r="O31" s="43" t="str">
        <f>IF(SUM(D31:L31)&gt;100,"^","")</f>
        <v/>
      </c>
    </row>
    <row r="32" spans="2:15" s="31" customFormat="1" ht="15" customHeight="1">
      <c r="B32" s="81" t="s">
        <v>214</v>
      </c>
      <c r="C32" s="78" t="s">
        <v>26</v>
      </c>
      <c r="D32" s="79"/>
      <c r="E32" s="79"/>
      <c r="F32" s="79">
        <v>6</v>
      </c>
      <c r="G32" s="79">
        <v>4.5</v>
      </c>
      <c r="H32" s="79">
        <v>15</v>
      </c>
      <c r="I32" s="79"/>
      <c r="J32" s="79">
        <v>1.2</v>
      </c>
      <c r="K32" s="79">
        <v>0</v>
      </c>
      <c r="L32" s="79"/>
      <c r="M32" s="80">
        <f>IF(SUM(D32:L32)=0,"",IF(SUM(D32:L32)&gt;100,100,SUM(D32:L32)))</f>
        <v>26.7</v>
      </c>
      <c r="N32" s="32" t="str">
        <f>IF(AND(M32&lt;&gt;"",OR(M30&lt;&gt;M31,M31&lt;&gt;M32)),"*","")</f>
        <v>*</v>
      </c>
      <c r="O32" s="45" t="str">
        <f>IF(SUM(D32:L32)=0,"",IF(SUM(D32:L32)&gt;100,"^",IF(SUM(D32:L32)&lt;30,"Ödeme Yok!","")))</f>
        <v>Ödeme Yok!</v>
      </c>
    </row>
    <row r="33" spans="2:15" ht="3" customHeight="1">
      <c r="B33" s="33"/>
      <c r="C33" s="39"/>
      <c r="D33" s="39"/>
      <c r="E33" s="39"/>
      <c r="F33" s="39"/>
      <c r="G33" s="39"/>
      <c r="H33" s="39"/>
      <c r="I33" s="39"/>
      <c r="J33" s="39"/>
      <c r="K33" s="39"/>
      <c r="L33" s="39"/>
      <c r="M33" s="39"/>
      <c r="N33" s="42"/>
    </row>
    <row r="34" spans="2:15" s="31" customFormat="1" ht="15" customHeight="1">
      <c r="B34" s="47" t="s">
        <v>23</v>
      </c>
      <c r="C34" s="37" t="s">
        <v>30</v>
      </c>
      <c r="D34" s="48"/>
      <c r="E34" s="48"/>
      <c r="F34" s="48"/>
      <c r="G34" s="48">
        <v>15</v>
      </c>
      <c r="H34" s="48">
        <v>15</v>
      </c>
      <c r="I34" s="48"/>
      <c r="J34" s="48"/>
      <c r="K34" s="48"/>
      <c r="L34" s="48"/>
      <c r="M34" s="38">
        <f t="shared" ref="M34:M35" si="6">IF(SUM(D34:L34)=0,"",IF(SUM(D34:L34)&gt;100,100,SUM(D34:L34)))</f>
        <v>30</v>
      </c>
      <c r="N34" s="42"/>
      <c r="O34" s="44" t="str">
        <f>IF(SUM(D34:L34)&gt;100,"^","")</f>
        <v/>
      </c>
    </row>
    <row r="35" spans="2:15" s="31" customFormat="1" ht="15" customHeight="1">
      <c r="B35" s="49" t="s">
        <v>215</v>
      </c>
      <c r="C35" s="37" t="s">
        <v>50</v>
      </c>
      <c r="D35" s="48"/>
      <c r="E35" s="48"/>
      <c r="F35" s="48"/>
      <c r="G35" s="48">
        <v>15</v>
      </c>
      <c r="H35" s="48">
        <v>15</v>
      </c>
      <c r="I35" s="48"/>
      <c r="J35" s="48"/>
      <c r="K35" s="48"/>
      <c r="L35" s="48"/>
      <c r="M35" s="38">
        <f t="shared" si="6"/>
        <v>30</v>
      </c>
      <c r="N35" s="50" t="str">
        <f>IF(M34&lt;&gt;M35,".","")</f>
        <v/>
      </c>
      <c r="O35" s="43" t="str">
        <f>IF(SUM(D35:L35)&gt;100,"^","")</f>
        <v/>
      </c>
    </row>
    <row r="36" spans="2:15" s="31" customFormat="1" ht="15" customHeight="1">
      <c r="B36" s="81" t="s">
        <v>216</v>
      </c>
      <c r="C36" s="78" t="s">
        <v>26</v>
      </c>
      <c r="D36" s="79"/>
      <c r="E36" s="79"/>
      <c r="F36" s="79"/>
      <c r="G36" s="79">
        <v>4.5</v>
      </c>
      <c r="H36" s="79">
        <v>15</v>
      </c>
      <c r="I36" s="79"/>
      <c r="J36" s="79"/>
      <c r="K36" s="79"/>
      <c r="L36" s="79"/>
      <c r="M36" s="80">
        <f>IF(SUM(D36:L36)=0,"",IF(SUM(D36:L36)&gt;100,100,SUM(D36:L36)))</f>
        <v>19.5</v>
      </c>
      <c r="N36" s="32" t="str">
        <f>IF(AND(M36&lt;&gt;"",OR(M34&lt;&gt;M35,M35&lt;&gt;M36)),"*","")</f>
        <v>*</v>
      </c>
      <c r="O36" s="45" t="str">
        <f>IF(SUM(D36:L36)=0,"",IF(SUM(D36:L36)&gt;100,"^",IF(SUM(D36:L36)&lt;30,"Ödeme Yok!","")))</f>
        <v>Ödeme Yok!</v>
      </c>
    </row>
    <row r="37" spans="2:15" ht="3" customHeight="1">
      <c r="B37" s="33"/>
      <c r="C37" s="39"/>
      <c r="D37" s="39"/>
      <c r="E37" s="39"/>
      <c r="F37" s="39"/>
      <c r="G37" s="39"/>
      <c r="H37" s="39"/>
      <c r="I37" s="39"/>
      <c r="J37" s="39"/>
      <c r="K37" s="39"/>
      <c r="L37" s="39"/>
      <c r="M37" s="39"/>
      <c r="N37" s="42"/>
    </row>
    <row r="38" spans="2:15" s="31" customFormat="1" ht="15" customHeight="1">
      <c r="B38" s="47" t="s">
        <v>23</v>
      </c>
      <c r="C38" s="37" t="s">
        <v>30</v>
      </c>
      <c r="D38" s="48"/>
      <c r="E38" s="48"/>
      <c r="F38" s="48"/>
      <c r="G38" s="48">
        <v>15</v>
      </c>
      <c r="H38" s="48">
        <v>15</v>
      </c>
      <c r="I38" s="48"/>
      <c r="J38" s="48"/>
      <c r="K38" s="48"/>
      <c r="L38" s="48"/>
      <c r="M38" s="38">
        <f t="shared" ref="M38:M39" si="7">IF(SUM(D38:L38)=0,"",IF(SUM(D38:L38)&gt;100,100,SUM(D38:L38)))</f>
        <v>30</v>
      </c>
      <c r="N38" s="42"/>
      <c r="O38" s="44" t="str">
        <f>IF(SUM(D38:L38)&gt;100,"^","")</f>
        <v/>
      </c>
    </row>
    <row r="39" spans="2:15" s="31" customFormat="1" ht="15" customHeight="1">
      <c r="B39" s="49" t="s">
        <v>217</v>
      </c>
      <c r="C39" s="37" t="s">
        <v>50</v>
      </c>
      <c r="D39" s="48"/>
      <c r="E39" s="48"/>
      <c r="F39" s="48"/>
      <c r="G39" s="48">
        <v>15</v>
      </c>
      <c r="H39" s="48">
        <v>15</v>
      </c>
      <c r="I39" s="48"/>
      <c r="J39" s="48"/>
      <c r="K39" s="48"/>
      <c r="L39" s="48"/>
      <c r="M39" s="38">
        <f t="shared" si="7"/>
        <v>30</v>
      </c>
      <c r="N39" s="50" t="str">
        <f>IF(M38&lt;&gt;M39,".","")</f>
        <v/>
      </c>
      <c r="O39" s="43" t="str">
        <f>IF(SUM(D39:L39)&gt;100,"^","")</f>
        <v/>
      </c>
    </row>
    <row r="40" spans="2:15" s="31" customFormat="1" ht="15" customHeight="1">
      <c r="B40" s="81" t="s">
        <v>216</v>
      </c>
      <c r="C40" s="78" t="s">
        <v>26</v>
      </c>
      <c r="D40" s="79"/>
      <c r="E40" s="79"/>
      <c r="F40" s="79"/>
      <c r="G40" s="79">
        <v>0</v>
      </c>
      <c r="H40" s="79">
        <v>15</v>
      </c>
      <c r="I40" s="79"/>
      <c r="J40" s="79"/>
      <c r="K40" s="79"/>
      <c r="L40" s="79"/>
      <c r="M40" s="80">
        <f>IF(SUM(D40:L40)=0,"",IF(SUM(D40:L40)&gt;100,100,SUM(D40:L40)))</f>
        <v>15</v>
      </c>
      <c r="N40" s="32" t="str">
        <f>IF(AND(M40&lt;&gt;"",OR(M38&lt;&gt;M39,M39&lt;&gt;M40)),"*","")</f>
        <v>*</v>
      </c>
      <c r="O40" s="45" t="str">
        <f>IF(SUM(D40:L40)=0,"",IF(SUM(D40:L40)&gt;100,"^",IF(SUM(D40:L40)&lt;30,"Ödeme Yok!","")))</f>
        <v>Ödeme Yok!</v>
      </c>
    </row>
    <row r="41" spans="2:15" ht="3" customHeight="1">
      <c r="B41" s="33"/>
      <c r="C41" s="39"/>
      <c r="D41" s="39"/>
      <c r="E41" s="39"/>
      <c r="F41" s="39"/>
      <c r="G41" s="39"/>
      <c r="H41" s="39"/>
      <c r="I41" s="39"/>
      <c r="J41" s="39"/>
      <c r="K41" s="39"/>
      <c r="L41" s="39"/>
      <c r="M41" s="39"/>
      <c r="N41" s="42"/>
    </row>
  </sheetData>
  <sheetProtection password="C7B9" sheet="1" objects="1" scenarios="1"/>
  <mergeCells count="7">
    <mergeCell ref="B6:C6"/>
    <mergeCell ref="D6:M6"/>
    <mergeCell ref="B2:H2"/>
    <mergeCell ref="I2:N4"/>
    <mergeCell ref="B3:H3"/>
    <mergeCell ref="B4:H4"/>
    <mergeCell ref="B5:O5"/>
  </mergeCells>
  <dataValidations count="4">
    <dataValidation type="list" allowBlank="1" showInputMessage="1" showErrorMessage="1" promptTitle="unvan" sqref="B10 B38 B34 B30 B26 B22 B18 B14">
      <formula1>unvan!$A$2:$A$7</formula1>
    </dataValidation>
    <dataValidation type="decimal" allowBlank="1" showInputMessage="1" showErrorMessage="1" errorTitle="UYARI" error="Bu alan için 0-20 arası bir puan girebilirsiniz ve ondalık kısmı virgül ile ayrılmalıdır !" sqref="K10:L12 D38:D40 K38:L40 D34:D36 K34:L36 D30:D32 K30:L32 D26:D28 K26:L28 D22:D24 K22:L24 D18:D20 K18:L20 D14:D16 K14:L16 D10:D12">
      <formula1>0</formula1>
      <formula2>20</formula2>
    </dataValidation>
    <dataValidation type="decimal" allowBlank="1" showInputMessage="1" showErrorMessage="1" errorTitle="UYARI" error="Bu alan için 0-15 arası bir puan girebilirsiniz ve ondalık kısmı virgül ile ayrılmalıdır !" sqref="G10:H12 E38:E40 G38:H40 E34:E36 G34:H36 E30:E32 G30:H32 E26:E28 G26:H28 E22:E24 G22:H24 E18:E20 G18:H20 E14:E16 G14:H16 E10:E12">
      <formula1>0</formula1>
      <formula2>15</formula2>
    </dataValidation>
    <dataValidation type="decimal" allowBlank="1" showInputMessage="1" showErrorMessage="1" errorTitle="UYARI" error="Bu alan için 0-30 arası bir puan girebilirsiniz ve ondalık kısmı virgül ile ayrılmalıdır !" sqref="F10:F12 I38:J40 F38:F40 I34:J36 F34:F36 I30:J32 F30:F32 I26:J28 F26:F28 I22:J24 F22:F24 I18:J20 F18:F20 I14:J16 F14:F16 I10:J12">
      <formula1>0</formula1>
      <formula2>30</formula2>
    </dataValidation>
  </dataValidations>
  <pageMargins left="0.39370078740157483" right="0" top="0.39370078740157483" bottom="0.39370078740157483" header="0.31496062992125984" footer="0.31496062992125984"/>
  <pageSetup paperSize="9" orientation="landscape" r:id="rId1"/>
  <drawing r:id="rId2"/>
</worksheet>
</file>

<file path=xl/worksheets/sheet21.xml><?xml version="1.0" encoding="utf-8"?>
<worksheet xmlns="http://schemas.openxmlformats.org/spreadsheetml/2006/main" xmlns:r="http://schemas.openxmlformats.org/officeDocument/2006/relationships">
  <dimension ref="B1:P17"/>
  <sheetViews>
    <sheetView showGridLines="0" showRuler="0" zoomScaleNormal="100" workbookViewId="0">
      <pane ySplit="8" topLeftCell="A9" activePane="bottomLeft" state="frozen"/>
      <selection pane="bottomLeft" activeCell="B6" sqref="B6:C6"/>
    </sheetView>
  </sheetViews>
  <sheetFormatPr defaultRowHeight="15.75"/>
  <cols>
    <col min="1" max="1" width="0.42578125" style="2" customWidth="1"/>
    <col min="2" max="2" width="20.7109375" style="2" customWidth="1"/>
    <col min="3" max="3" width="12.7109375" style="2" customWidth="1"/>
    <col min="4" max="12" width="9.7109375" style="2" customWidth="1"/>
    <col min="13" max="13" width="9.140625" style="2" customWidth="1"/>
    <col min="14" max="14" width="1.5703125" style="23" customWidth="1"/>
    <col min="15" max="15" width="9.42578125" style="2" customWidth="1"/>
    <col min="16" max="16384" width="9.140625" style="2"/>
  </cols>
  <sheetData>
    <row r="1" spans="2:16" ht="9.75" customHeight="1"/>
    <row r="2" spans="2:16" ht="15.75" customHeight="1">
      <c r="B2" s="91" t="s">
        <v>10</v>
      </c>
      <c r="C2" s="92"/>
      <c r="D2" s="92"/>
      <c r="E2" s="92"/>
      <c r="F2" s="92"/>
      <c r="G2" s="92"/>
      <c r="H2" s="92"/>
      <c r="I2" s="93" t="str">
        <f>Anasayfa!B47&amp;"-"&amp;Anasayfa!C47</f>
        <v>3.13- Tirebolu Mehmet Bayrak Meslek Yüksekokulu</v>
      </c>
      <c r="J2" s="93"/>
      <c r="K2" s="93"/>
      <c r="L2" s="93"/>
      <c r="M2" s="93"/>
      <c r="N2" s="93"/>
      <c r="O2" s="51"/>
    </row>
    <row r="3" spans="2:16" ht="15.75" customHeight="1">
      <c r="B3" s="96" t="s">
        <v>25</v>
      </c>
      <c r="C3" s="97"/>
      <c r="D3" s="97"/>
      <c r="E3" s="97"/>
      <c r="F3" s="97"/>
      <c r="G3" s="97"/>
      <c r="H3" s="97"/>
      <c r="I3" s="94"/>
      <c r="J3" s="94"/>
      <c r="K3" s="94"/>
      <c r="L3" s="94"/>
      <c r="M3" s="94"/>
      <c r="N3" s="94"/>
      <c r="O3" s="52"/>
      <c r="P3" s="5"/>
    </row>
    <row r="4" spans="2:16" ht="15.75" customHeight="1">
      <c r="B4" s="98" t="str">
        <f>Anasayfa!C3</f>
        <v>2019 AKADEMİK TEŞVİK ÖDENEĞİ BAŞVURU SONUÇLARI</v>
      </c>
      <c r="C4" s="99"/>
      <c r="D4" s="99"/>
      <c r="E4" s="99"/>
      <c r="F4" s="99"/>
      <c r="G4" s="99"/>
      <c r="H4" s="99"/>
      <c r="I4" s="95"/>
      <c r="J4" s="95"/>
      <c r="K4" s="95"/>
      <c r="L4" s="95"/>
      <c r="M4" s="95"/>
      <c r="N4" s="95"/>
      <c r="O4" s="53"/>
    </row>
    <row r="5" spans="2:16" ht="13.5" customHeight="1">
      <c r="B5" s="100" t="s">
        <v>122</v>
      </c>
      <c r="C5" s="101"/>
      <c r="D5" s="101"/>
      <c r="E5" s="101"/>
      <c r="F5" s="101"/>
      <c r="G5" s="101"/>
      <c r="H5" s="101"/>
      <c r="I5" s="101"/>
      <c r="J5" s="101"/>
      <c r="K5" s="101"/>
      <c r="L5" s="101"/>
      <c r="M5" s="101"/>
      <c r="N5" s="101"/>
      <c r="O5" s="102"/>
    </row>
    <row r="6" spans="2:16">
      <c r="B6" s="86" t="s">
        <v>123</v>
      </c>
      <c r="C6" s="87"/>
      <c r="D6" s="88" t="s">
        <v>32</v>
      </c>
      <c r="E6" s="89"/>
      <c r="F6" s="89"/>
      <c r="G6" s="89"/>
      <c r="H6" s="89"/>
      <c r="I6" s="89"/>
      <c r="J6" s="89"/>
      <c r="K6" s="89"/>
      <c r="L6" s="89"/>
      <c r="M6" s="90"/>
    </row>
    <row r="7" spans="2:16" s="20" customFormat="1" ht="15" customHeight="1">
      <c r="B7" s="54" t="s">
        <v>55</v>
      </c>
      <c r="C7" s="55" t="s">
        <v>48</v>
      </c>
      <c r="D7" s="56" t="s">
        <v>1</v>
      </c>
      <c r="E7" s="57" t="s">
        <v>2</v>
      </c>
      <c r="F7" s="58" t="s">
        <v>3</v>
      </c>
      <c r="G7" s="59" t="s">
        <v>4</v>
      </c>
      <c r="H7" s="58" t="s">
        <v>5</v>
      </c>
      <c r="I7" s="57" t="s">
        <v>6</v>
      </c>
      <c r="J7" s="58" t="s">
        <v>7</v>
      </c>
      <c r="K7" s="59" t="s">
        <v>8</v>
      </c>
      <c r="L7" s="58" t="s">
        <v>9</v>
      </c>
      <c r="M7" s="35" t="s">
        <v>0</v>
      </c>
      <c r="N7" s="23"/>
      <c r="O7" s="40"/>
    </row>
    <row r="8" spans="2:16" s="24" customFormat="1" ht="15" customHeight="1">
      <c r="B8" s="60" t="s">
        <v>51</v>
      </c>
      <c r="C8" s="61" t="s">
        <v>49</v>
      </c>
      <c r="D8" s="62" t="s">
        <v>45</v>
      </c>
      <c r="E8" s="63" t="s">
        <v>44</v>
      </c>
      <c r="F8" s="64" t="s">
        <v>46</v>
      </c>
      <c r="G8" s="65" t="s">
        <v>44</v>
      </c>
      <c r="H8" s="64" t="s">
        <v>44</v>
      </c>
      <c r="I8" s="63" t="s">
        <v>46</v>
      </c>
      <c r="J8" s="64" t="s">
        <v>46</v>
      </c>
      <c r="K8" s="65" t="s">
        <v>45</v>
      </c>
      <c r="L8" s="64" t="s">
        <v>45</v>
      </c>
      <c r="M8" s="34" t="s">
        <v>31</v>
      </c>
      <c r="N8" s="23"/>
      <c r="O8" s="41" t="s">
        <v>53</v>
      </c>
    </row>
    <row r="9" spans="2:16" s="30" customFormat="1" ht="3" customHeight="1">
      <c r="B9" s="25"/>
      <c r="C9" s="25"/>
      <c r="D9" s="26"/>
      <c r="E9" s="27"/>
      <c r="F9" s="27"/>
      <c r="G9" s="28"/>
      <c r="H9" s="27"/>
      <c r="I9" s="27"/>
      <c r="J9" s="27"/>
      <c r="K9" s="28"/>
      <c r="L9" s="27"/>
      <c r="M9" s="28"/>
      <c r="N9" s="29"/>
    </row>
    <row r="10" spans="2:16" s="31" customFormat="1" ht="15" customHeight="1">
      <c r="B10" s="47" t="s">
        <v>23</v>
      </c>
      <c r="C10" s="37" t="s">
        <v>30</v>
      </c>
      <c r="D10" s="48"/>
      <c r="E10" s="48"/>
      <c r="F10" s="48">
        <v>30</v>
      </c>
      <c r="G10" s="48"/>
      <c r="H10" s="48"/>
      <c r="I10" s="48"/>
      <c r="J10" s="48">
        <v>24</v>
      </c>
      <c r="K10" s="48">
        <v>20</v>
      </c>
      <c r="L10" s="48"/>
      <c r="M10" s="38">
        <f t="shared" ref="M10:M11" si="0">IF(SUM(D10:L10)=0,"",IF(SUM(D10:L10)&gt;100,100,SUM(D10:L10)))</f>
        <v>74</v>
      </c>
      <c r="N10" s="42"/>
      <c r="O10" s="44" t="str">
        <f>IF(SUM(D10:L10)&gt;100,"^","")</f>
        <v/>
      </c>
    </row>
    <row r="11" spans="2:16" s="31" customFormat="1" ht="15" customHeight="1">
      <c r="B11" s="49" t="s">
        <v>199</v>
      </c>
      <c r="C11" s="37" t="s">
        <v>50</v>
      </c>
      <c r="D11" s="48"/>
      <c r="E11" s="48"/>
      <c r="F11" s="48">
        <v>30</v>
      </c>
      <c r="G11" s="48"/>
      <c r="H11" s="48"/>
      <c r="I11" s="48"/>
      <c r="J11" s="48">
        <v>24</v>
      </c>
      <c r="K11" s="48">
        <v>9.15</v>
      </c>
      <c r="L11" s="48"/>
      <c r="M11" s="38">
        <f t="shared" si="0"/>
        <v>63.15</v>
      </c>
      <c r="N11" s="50" t="str">
        <f>IF(M10&lt;&gt;M11,".","")</f>
        <v>.</v>
      </c>
      <c r="O11" s="43" t="str">
        <f>IF(SUM(D11:L11)&gt;100,"^","")</f>
        <v/>
      </c>
    </row>
    <row r="12" spans="2:16" s="31" customFormat="1" ht="15" customHeight="1">
      <c r="B12" s="81" t="s">
        <v>200</v>
      </c>
      <c r="C12" s="78" t="s">
        <v>26</v>
      </c>
      <c r="D12" s="79"/>
      <c r="E12" s="79"/>
      <c r="F12" s="79">
        <v>30</v>
      </c>
      <c r="G12" s="79"/>
      <c r="H12" s="79"/>
      <c r="I12" s="79"/>
      <c r="J12" s="79">
        <v>14.4</v>
      </c>
      <c r="K12" s="79">
        <v>1.35</v>
      </c>
      <c r="L12" s="79"/>
      <c r="M12" s="80">
        <f>IF(SUM(D12:L12)=0,"",IF(SUM(D12:L12)&gt;100,100,SUM(D12:L12)))</f>
        <v>45.75</v>
      </c>
      <c r="N12" s="32" t="str">
        <f>IF(AND(M12&lt;&gt;"",OR(M10&lt;&gt;M11,M11&lt;&gt;M12)),"*","")</f>
        <v>*</v>
      </c>
      <c r="O12" s="45" t="str">
        <f>IF(SUM(D12:L12)=0,"",IF(SUM(D12:L12)&gt;100,"^",IF(SUM(D12:L12)&lt;30,"Ödeme Yok!","")))</f>
        <v/>
      </c>
    </row>
    <row r="13" spans="2:16" ht="3" customHeight="1">
      <c r="B13" s="33"/>
      <c r="C13" s="39"/>
      <c r="D13" s="39"/>
      <c r="E13" s="39"/>
      <c r="F13" s="39"/>
      <c r="G13" s="39"/>
      <c r="H13" s="39"/>
      <c r="I13" s="39"/>
      <c r="J13" s="39"/>
      <c r="K13" s="39"/>
      <c r="L13" s="39"/>
      <c r="M13" s="39"/>
      <c r="N13" s="42"/>
    </row>
    <row r="14" spans="2:16" s="31" customFormat="1" ht="15" customHeight="1">
      <c r="B14" s="47" t="s">
        <v>23</v>
      </c>
      <c r="C14" s="37" t="s">
        <v>30</v>
      </c>
      <c r="D14" s="48"/>
      <c r="E14" s="48"/>
      <c r="F14" s="48">
        <v>20.7</v>
      </c>
      <c r="G14" s="48"/>
      <c r="H14" s="48"/>
      <c r="I14" s="48"/>
      <c r="J14" s="48">
        <v>12.9</v>
      </c>
      <c r="K14" s="48">
        <v>3.15</v>
      </c>
      <c r="L14" s="48"/>
      <c r="M14" s="38">
        <f t="shared" ref="M14:M15" si="1">IF(SUM(D14:L14)=0,"",IF(SUM(D14:L14)&gt;100,100,SUM(D14:L14)))</f>
        <v>36.75</v>
      </c>
      <c r="N14" s="42"/>
      <c r="O14" s="44" t="str">
        <f>IF(SUM(D14:L14)&gt;100,"^","")</f>
        <v/>
      </c>
    </row>
    <row r="15" spans="2:16" s="31" customFormat="1" ht="15" customHeight="1">
      <c r="B15" s="49" t="s">
        <v>201</v>
      </c>
      <c r="C15" s="37" t="s">
        <v>50</v>
      </c>
      <c r="D15" s="48"/>
      <c r="E15" s="48"/>
      <c r="F15" s="48">
        <v>20.7</v>
      </c>
      <c r="G15" s="48"/>
      <c r="H15" s="48"/>
      <c r="I15" s="48"/>
      <c r="J15" s="48">
        <v>12.9</v>
      </c>
      <c r="K15" s="48">
        <v>1.35</v>
      </c>
      <c r="L15" s="48"/>
      <c r="M15" s="38">
        <f t="shared" si="1"/>
        <v>34.950000000000003</v>
      </c>
      <c r="N15" s="50" t="str">
        <f>IF(M14&lt;&gt;M15,".","")</f>
        <v>.</v>
      </c>
      <c r="O15" s="43" t="str">
        <f>IF(SUM(D15:L15)&gt;100,"^","")</f>
        <v/>
      </c>
    </row>
    <row r="16" spans="2:16" s="31" customFormat="1" ht="15" customHeight="1">
      <c r="B16" s="81" t="s">
        <v>202</v>
      </c>
      <c r="C16" s="78" t="s">
        <v>26</v>
      </c>
      <c r="D16" s="79"/>
      <c r="E16" s="79"/>
      <c r="F16" s="79">
        <v>16.2</v>
      </c>
      <c r="G16" s="79"/>
      <c r="H16" s="79"/>
      <c r="I16" s="79"/>
      <c r="J16" s="79">
        <v>8.4</v>
      </c>
      <c r="K16" s="79">
        <v>0</v>
      </c>
      <c r="L16" s="79"/>
      <c r="M16" s="80">
        <f>IF(SUM(D16:L16)=0,"",IF(SUM(D16:L16)&gt;100,100,SUM(D16:L16)))</f>
        <v>24.6</v>
      </c>
      <c r="N16" s="32" t="str">
        <f>IF(AND(M16&lt;&gt;"",OR(M14&lt;&gt;M15,M15&lt;&gt;M16)),"*","")</f>
        <v>*</v>
      </c>
      <c r="O16" s="45" t="str">
        <f>IF(SUM(D16:L16)=0,"",IF(SUM(D16:L16)&gt;100,"^",IF(SUM(D16:L16)&lt;30,"Ödeme Yok!","")))</f>
        <v>Ödeme Yok!</v>
      </c>
    </row>
    <row r="17" spans="2:14" ht="3" customHeight="1">
      <c r="B17" s="33"/>
      <c r="C17" s="39"/>
      <c r="D17" s="39"/>
      <c r="E17" s="39"/>
      <c r="F17" s="39"/>
      <c r="G17" s="39"/>
      <c r="H17" s="39"/>
      <c r="I17" s="39"/>
      <c r="J17" s="39"/>
      <c r="K17" s="39"/>
      <c r="L17" s="39"/>
      <c r="M17" s="39"/>
      <c r="N17" s="42"/>
    </row>
  </sheetData>
  <sheetProtection password="C7B9" sheet="1" objects="1" scenarios="1"/>
  <mergeCells count="7">
    <mergeCell ref="B6:C6"/>
    <mergeCell ref="D6:M6"/>
    <mergeCell ref="B2:H2"/>
    <mergeCell ref="I2:N4"/>
    <mergeCell ref="B3:H3"/>
    <mergeCell ref="B4:H4"/>
    <mergeCell ref="B5:O5"/>
  </mergeCells>
  <dataValidations count="4">
    <dataValidation type="decimal" allowBlank="1" showInputMessage="1" showErrorMessage="1" errorTitle="UYARI" error="Bu alan için 0-30 arası bir puan girebilirsiniz ve ondalık kısmı virgül ile ayrılmalıdır !" sqref="F10:F12 I14:J16 F14:F16 I10:J12">
      <formula1>0</formula1>
      <formula2>30</formula2>
    </dataValidation>
    <dataValidation type="decimal" allowBlank="1" showInputMessage="1" showErrorMessage="1" errorTitle="UYARI" error="Bu alan için 0-15 arası bir puan girebilirsiniz ve ondalık kısmı virgül ile ayrılmalıdır !" sqref="G10:H12 E14:E16 G14:H16 E10:E12">
      <formula1>0</formula1>
      <formula2>15</formula2>
    </dataValidation>
    <dataValidation type="decimal" allowBlank="1" showInputMessage="1" showErrorMessage="1" errorTitle="UYARI" error="Bu alan için 0-20 arası bir puan girebilirsiniz ve ondalık kısmı virgül ile ayrılmalıdır !" sqref="K10:L12 D14:D16 K14:L16 D10:D12">
      <formula1>0</formula1>
      <formula2>20</formula2>
    </dataValidation>
    <dataValidation type="list" allowBlank="1" showInputMessage="1" showErrorMessage="1" promptTitle="unvan" sqref="B10 B14">
      <formula1>unvan!$A$2:$A$7</formula1>
    </dataValidation>
  </dataValidations>
  <pageMargins left="0.39370078740157483" right="0" top="0.39370078740157483" bottom="0.39370078740157483" header="0.31496062992125984" footer="0.31496062992125984"/>
  <pageSetup paperSize="9" orientation="landscape" r:id="rId1"/>
  <drawing r:id="rId2"/>
</worksheet>
</file>

<file path=xl/worksheets/sheet22.xml><?xml version="1.0" encoding="utf-8"?>
<worksheet xmlns="http://schemas.openxmlformats.org/spreadsheetml/2006/main" xmlns:r="http://schemas.openxmlformats.org/officeDocument/2006/relationships">
  <dimension ref="B1:P13"/>
  <sheetViews>
    <sheetView showGridLines="0" showRuler="0" zoomScaleNormal="100" workbookViewId="0">
      <pane ySplit="8" topLeftCell="A9" activePane="bottomLeft" state="frozen"/>
      <selection pane="bottomLeft" activeCell="B6" sqref="B6:C6"/>
    </sheetView>
  </sheetViews>
  <sheetFormatPr defaultRowHeight="15.75"/>
  <cols>
    <col min="1" max="1" width="0.42578125" style="2" customWidth="1"/>
    <col min="2" max="2" width="20.7109375" style="2" customWidth="1"/>
    <col min="3" max="3" width="12.7109375" style="2" customWidth="1"/>
    <col min="4" max="12" width="9.7109375" style="2" customWidth="1"/>
    <col min="13" max="13" width="9.140625" style="2" customWidth="1"/>
    <col min="14" max="14" width="1.5703125" style="23" customWidth="1"/>
    <col min="15" max="15" width="9.42578125" style="2" customWidth="1"/>
    <col min="16" max="16384" width="9.140625" style="2"/>
  </cols>
  <sheetData>
    <row r="1" spans="2:16" ht="9.75" customHeight="1"/>
    <row r="2" spans="2:16" ht="15.75" customHeight="1">
      <c r="B2" s="91" t="s">
        <v>10</v>
      </c>
      <c r="C2" s="92"/>
      <c r="D2" s="92"/>
      <c r="E2" s="92"/>
      <c r="F2" s="92"/>
      <c r="G2" s="92"/>
      <c r="H2" s="92"/>
      <c r="I2" s="93" t="str">
        <f>Anasayfa!B49&amp;"-"&amp;Anasayfa!C49</f>
        <v>4.1- Atatürk İlkeleri ve İnkılap Tarihi Bölümü</v>
      </c>
      <c r="J2" s="93"/>
      <c r="K2" s="93"/>
      <c r="L2" s="93"/>
      <c r="M2" s="93"/>
      <c r="N2" s="93"/>
      <c r="O2" s="51"/>
    </row>
    <row r="3" spans="2:16" ht="15.75" customHeight="1">
      <c r="B3" s="96" t="s">
        <v>25</v>
      </c>
      <c r="C3" s="97"/>
      <c r="D3" s="97"/>
      <c r="E3" s="97"/>
      <c r="F3" s="97"/>
      <c r="G3" s="97"/>
      <c r="H3" s="97"/>
      <c r="I3" s="94"/>
      <c r="J3" s="94"/>
      <c r="K3" s="94"/>
      <c r="L3" s="94"/>
      <c r="M3" s="94"/>
      <c r="N3" s="94"/>
      <c r="O3" s="52"/>
      <c r="P3" s="5"/>
    </row>
    <row r="4" spans="2:16" ht="15.75" customHeight="1">
      <c r="B4" s="98" t="str">
        <f>Anasayfa!C3</f>
        <v>2019 AKADEMİK TEŞVİK ÖDENEĞİ BAŞVURU SONUÇLARI</v>
      </c>
      <c r="C4" s="99"/>
      <c r="D4" s="99"/>
      <c r="E4" s="99"/>
      <c r="F4" s="99"/>
      <c r="G4" s="99"/>
      <c r="H4" s="99"/>
      <c r="I4" s="95"/>
      <c r="J4" s="95"/>
      <c r="K4" s="95"/>
      <c r="L4" s="95"/>
      <c r="M4" s="95"/>
      <c r="N4" s="95"/>
      <c r="O4" s="53"/>
    </row>
    <row r="5" spans="2:16" ht="13.5" customHeight="1">
      <c r="B5" s="100" t="s">
        <v>122</v>
      </c>
      <c r="C5" s="101"/>
      <c r="D5" s="101"/>
      <c r="E5" s="101"/>
      <c r="F5" s="101"/>
      <c r="G5" s="101"/>
      <c r="H5" s="101"/>
      <c r="I5" s="101"/>
      <c r="J5" s="101"/>
      <c r="K5" s="101"/>
      <c r="L5" s="101"/>
      <c r="M5" s="101"/>
      <c r="N5" s="101"/>
      <c r="O5" s="102"/>
    </row>
    <row r="6" spans="2:16">
      <c r="B6" s="86" t="s">
        <v>123</v>
      </c>
      <c r="C6" s="87"/>
      <c r="D6" s="88" t="s">
        <v>32</v>
      </c>
      <c r="E6" s="89"/>
      <c r="F6" s="89"/>
      <c r="G6" s="89"/>
      <c r="H6" s="89"/>
      <c r="I6" s="89"/>
      <c r="J6" s="89"/>
      <c r="K6" s="89"/>
      <c r="L6" s="89"/>
      <c r="M6" s="90"/>
    </row>
    <row r="7" spans="2:16" s="20" customFormat="1" ht="15" customHeight="1">
      <c r="B7" s="54" t="s">
        <v>55</v>
      </c>
      <c r="C7" s="55" t="s">
        <v>48</v>
      </c>
      <c r="D7" s="56" t="s">
        <v>1</v>
      </c>
      <c r="E7" s="57" t="s">
        <v>2</v>
      </c>
      <c r="F7" s="58" t="s">
        <v>3</v>
      </c>
      <c r="G7" s="59" t="s">
        <v>4</v>
      </c>
      <c r="H7" s="58" t="s">
        <v>5</v>
      </c>
      <c r="I7" s="57" t="s">
        <v>6</v>
      </c>
      <c r="J7" s="58" t="s">
        <v>7</v>
      </c>
      <c r="K7" s="59" t="s">
        <v>8</v>
      </c>
      <c r="L7" s="58" t="s">
        <v>9</v>
      </c>
      <c r="M7" s="35" t="s">
        <v>0</v>
      </c>
      <c r="N7" s="23"/>
      <c r="O7" s="40"/>
    </row>
    <row r="8" spans="2:16" s="24" customFormat="1" ht="15" customHeight="1">
      <c r="B8" s="60" t="s">
        <v>51</v>
      </c>
      <c r="C8" s="61" t="s">
        <v>49</v>
      </c>
      <c r="D8" s="62" t="s">
        <v>45</v>
      </c>
      <c r="E8" s="63" t="s">
        <v>44</v>
      </c>
      <c r="F8" s="64" t="s">
        <v>46</v>
      </c>
      <c r="G8" s="65" t="s">
        <v>44</v>
      </c>
      <c r="H8" s="64" t="s">
        <v>44</v>
      </c>
      <c r="I8" s="63" t="s">
        <v>46</v>
      </c>
      <c r="J8" s="64" t="s">
        <v>46</v>
      </c>
      <c r="K8" s="65" t="s">
        <v>45</v>
      </c>
      <c r="L8" s="64" t="s">
        <v>45</v>
      </c>
      <c r="M8" s="34" t="s">
        <v>31</v>
      </c>
      <c r="N8" s="23"/>
      <c r="O8" s="41" t="s">
        <v>53</v>
      </c>
    </row>
    <row r="9" spans="2:16" s="30" customFormat="1" ht="3" customHeight="1">
      <c r="B9" s="25"/>
      <c r="C9" s="25"/>
      <c r="D9" s="26"/>
      <c r="E9" s="27"/>
      <c r="F9" s="27"/>
      <c r="G9" s="28"/>
      <c r="H9" s="27"/>
      <c r="I9" s="27"/>
      <c r="J9" s="27"/>
      <c r="K9" s="28"/>
      <c r="L9" s="27"/>
      <c r="M9" s="28"/>
      <c r="N9" s="29"/>
    </row>
    <row r="10" spans="2:16" s="31" customFormat="1" ht="15" customHeight="1">
      <c r="B10" s="47" t="s">
        <v>47</v>
      </c>
      <c r="C10" s="37" t="s">
        <v>30</v>
      </c>
      <c r="D10" s="48"/>
      <c r="E10" s="48"/>
      <c r="F10" s="48">
        <v>27</v>
      </c>
      <c r="G10" s="48"/>
      <c r="H10" s="48"/>
      <c r="I10" s="48"/>
      <c r="J10" s="48">
        <v>13.8</v>
      </c>
      <c r="K10" s="48"/>
      <c r="L10" s="48"/>
      <c r="M10" s="38">
        <f t="shared" ref="M10:M11" si="0">IF(SUM(D10:L10)=0,"",IF(SUM(D10:L10)&gt;100,100,SUM(D10:L10)))</f>
        <v>40.799999999999997</v>
      </c>
      <c r="N10" s="42"/>
      <c r="O10" s="44" t="str">
        <f>IF(SUM(D10:L10)&gt;100,"^","")</f>
        <v/>
      </c>
    </row>
    <row r="11" spans="2:16" s="31" customFormat="1" ht="15" customHeight="1">
      <c r="B11" s="49" t="s">
        <v>143</v>
      </c>
      <c r="C11" s="37" t="s">
        <v>50</v>
      </c>
      <c r="D11" s="48"/>
      <c r="E11" s="48"/>
      <c r="F11" s="48">
        <v>27</v>
      </c>
      <c r="G11" s="48"/>
      <c r="H11" s="48"/>
      <c r="I11" s="48"/>
      <c r="J11" s="48">
        <v>13.8</v>
      </c>
      <c r="K11" s="48"/>
      <c r="L11" s="48"/>
      <c r="M11" s="38">
        <f t="shared" si="0"/>
        <v>40.799999999999997</v>
      </c>
      <c r="N11" s="50" t="str">
        <f>IF(M10&lt;&gt;M11,".","")</f>
        <v/>
      </c>
      <c r="O11" s="43" t="str">
        <f>IF(SUM(D11:L11)&gt;100,"^","")</f>
        <v/>
      </c>
    </row>
    <row r="12" spans="2:16" s="31" customFormat="1" ht="15" customHeight="1">
      <c r="B12" s="81" t="s">
        <v>144</v>
      </c>
      <c r="C12" s="78" t="s">
        <v>26</v>
      </c>
      <c r="D12" s="79"/>
      <c r="E12" s="79"/>
      <c r="F12" s="79">
        <v>27</v>
      </c>
      <c r="G12" s="79"/>
      <c r="H12" s="79"/>
      <c r="I12" s="79"/>
      <c r="J12" s="79">
        <v>13.8</v>
      </c>
      <c r="K12" s="79"/>
      <c r="L12" s="79"/>
      <c r="M12" s="80">
        <f>IF(SUM(D12:L12)=0,"",IF(SUM(D12:L12)&gt;100,100,SUM(D12:L12)))</f>
        <v>40.799999999999997</v>
      </c>
      <c r="N12" s="32" t="str">
        <f>IF(AND(M12&lt;&gt;"",OR(M10&lt;&gt;M11,M11&lt;&gt;M12)),"*","")</f>
        <v/>
      </c>
      <c r="O12" s="45" t="str">
        <f>IF(SUM(D12:L12)=0,"",IF(SUM(D12:L12)&gt;100,"^",IF(SUM(D12:L12)&lt;30,"Ödeme Yok!","")))</f>
        <v/>
      </c>
    </row>
    <row r="13" spans="2:16" ht="3" customHeight="1">
      <c r="B13" s="33"/>
      <c r="C13" s="39"/>
      <c r="D13" s="39"/>
      <c r="E13" s="39"/>
      <c r="F13" s="39"/>
      <c r="G13" s="39"/>
      <c r="H13" s="39"/>
      <c r="I13" s="39"/>
      <c r="J13" s="39"/>
      <c r="K13" s="39"/>
      <c r="L13" s="39"/>
      <c r="M13" s="39"/>
      <c r="N13" s="42"/>
    </row>
  </sheetData>
  <sheetProtection password="C7B9" sheet="1" objects="1" scenarios="1"/>
  <mergeCells count="7">
    <mergeCell ref="B6:C6"/>
    <mergeCell ref="D6:M6"/>
    <mergeCell ref="B2:H2"/>
    <mergeCell ref="I2:N4"/>
    <mergeCell ref="B3:H3"/>
    <mergeCell ref="B4:H4"/>
    <mergeCell ref="B5:O5"/>
  </mergeCells>
  <dataValidations count="4">
    <dataValidation type="list" allowBlank="1" showInputMessage="1" showErrorMessage="1" promptTitle="unvan" sqref="B10">
      <formula1>unvan!$A$2:$A$7</formula1>
    </dataValidation>
    <dataValidation type="decimal" allowBlank="1" showInputMessage="1" showErrorMessage="1" errorTitle="UYARI" error="Bu alan için 0-20 arası bir puan girebilirsiniz ve ondalık kısmı virgül ile ayrılmalıdır !" sqref="K10:L12 D10:D12">
      <formula1>0</formula1>
      <formula2>20</formula2>
    </dataValidation>
    <dataValidation type="decimal" allowBlank="1" showInputMessage="1" showErrorMessage="1" errorTitle="UYARI" error="Bu alan için 0-15 arası bir puan girebilirsiniz ve ondalık kısmı virgül ile ayrılmalıdır !" sqref="G10:H12 E10:E12">
      <formula1>0</formula1>
      <formula2>15</formula2>
    </dataValidation>
    <dataValidation type="decimal" allowBlank="1" showInputMessage="1" showErrorMessage="1" errorTitle="UYARI" error="Bu alan için 0-30 arası bir puan girebilirsiniz ve ondalık kısmı virgül ile ayrılmalıdır !" sqref="F10:F12 I10:J12">
      <formula1>0</formula1>
      <formula2>30</formula2>
    </dataValidation>
  </dataValidations>
  <pageMargins left="0.39370078740157483" right="0" top="0.39370078740157483" bottom="0.39370078740157483" header="0.31496062992125984" footer="0.31496062992125984"/>
  <pageSetup paperSize="9" orientation="landscape" r:id="rId1"/>
  <drawing r:id="rId2"/>
</worksheet>
</file>

<file path=xl/worksheets/sheet23.xml><?xml version="1.0" encoding="utf-8"?>
<worksheet xmlns="http://schemas.openxmlformats.org/spreadsheetml/2006/main" xmlns:r="http://schemas.openxmlformats.org/officeDocument/2006/relationships">
  <dimension ref="B1:P13"/>
  <sheetViews>
    <sheetView showGridLines="0" showRuler="0" zoomScaleNormal="100" workbookViewId="0">
      <pane ySplit="8" topLeftCell="A9" activePane="bottomLeft" state="frozen"/>
      <selection pane="bottomLeft" activeCell="B6" sqref="B6:C6"/>
    </sheetView>
  </sheetViews>
  <sheetFormatPr defaultRowHeight="15.75"/>
  <cols>
    <col min="1" max="1" width="0.42578125" style="2" customWidth="1"/>
    <col min="2" max="2" width="20.7109375" style="2" customWidth="1"/>
    <col min="3" max="3" width="12.7109375" style="2" customWidth="1"/>
    <col min="4" max="12" width="9.7109375" style="2" customWidth="1"/>
    <col min="13" max="13" width="9.140625" style="2" customWidth="1"/>
    <col min="14" max="14" width="1.5703125" style="23" customWidth="1"/>
    <col min="15" max="15" width="9.42578125" style="2" customWidth="1"/>
    <col min="16" max="16384" width="9.140625" style="2"/>
  </cols>
  <sheetData>
    <row r="1" spans="2:16" ht="9.75" customHeight="1"/>
    <row r="2" spans="2:16" ht="15.75" customHeight="1">
      <c r="B2" s="91" t="s">
        <v>10</v>
      </c>
      <c r="C2" s="92"/>
      <c r="D2" s="92"/>
      <c r="E2" s="92"/>
      <c r="F2" s="92"/>
      <c r="G2" s="92"/>
      <c r="H2" s="92"/>
      <c r="I2" s="93" t="str">
        <f>Anasayfa!B53&amp;"-"&amp;Anasayfa!C53</f>
        <v>4.5- Türk Dili Bölümü</v>
      </c>
      <c r="J2" s="93"/>
      <c r="K2" s="93"/>
      <c r="L2" s="93"/>
      <c r="M2" s="93"/>
      <c r="N2" s="93"/>
      <c r="O2" s="51"/>
    </row>
    <row r="3" spans="2:16" ht="15.75" customHeight="1">
      <c r="B3" s="96" t="s">
        <v>25</v>
      </c>
      <c r="C3" s="97"/>
      <c r="D3" s="97"/>
      <c r="E3" s="97"/>
      <c r="F3" s="97"/>
      <c r="G3" s="97"/>
      <c r="H3" s="97"/>
      <c r="I3" s="94"/>
      <c r="J3" s="94"/>
      <c r="K3" s="94"/>
      <c r="L3" s="94"/>
      <c r="M3" s="94"/>
      <c r="N3" s="94"/>
      <c r="O3" s="52"/>
      <c r="P3" s="5"/>
    </row>
    <row r="4" spans="2:16" ht="15.75" customHeight="1">
      <c r="B4" s="98" t="str">
        <f>Anasayfa!C3</f>
        <v>2019 AKADEMİK TEŞVİK ÖDENEĞİ BAŞVURU SONUÇLARI</v>
      </c>
      <c r="C4" s="99"/>
      <c r="D4" s="99"/>
      <c r="E4" s="99"/>
      <c r="F4" s="99"/>
      <c r="G4" s="99"/>
      <c r="H4" s="99"/>
      <c r="I4" s="95"/>
      <c r="J4" s="95"/>
      <c r="K4" s="95"/>
      <c r="L4" s="95"/>
      <c r="M4" s="95"/>
      <c r="N4" s="95"/>
      <c r="O4" s="53"/>
    </row>
    <row r="5" spans="2:16" ht="13.5" customHeight="1">
      <c r="B5" s="100" t="s">
        <v>122</v>
      </c>
      <c r="C5" s="101"/>
      <c r="D5" s="101"/>
      <c r="E5" s="101"/>
      <c r="F5" s="101"/>
      <c r="G5" s="101"/>
      <c r="H5" s="101"/>
      <c r="I5" s="101"/>
      <c r="J5" s="101"/>
      <c r="K5" s="101"/>
      <c r="L5" s="101"/>
      <c r="M5" s="101"/>
      <c r="N5" s="101"/>
      <c r="O5" s="102"/>
    </row>
    <row r="6" spans="2:16">
      <c r="B6" s="86" t="s">
        <v>123</v>
      </c>
      <c r="C6" s="87"/>
      <c r="D6" s="88" t="s">
        <v>32</v>
      </c>
      <c r="E6" s="89"/>
      <c r="F6" s="89"/>
      <c r="G6" s="89"/>
      <c r="H6" s="89"/>
      <c r="I6" s="89"/>
      <c r="J6" s="89"/>
      <c r="K6" s="89"/>
      <c r="L6" s="89"/>
      <c r="M6" s="90"/>
    </row>
    <row r="7" spans="2:16" s="20" customFormat="1" ht="15" customHeight="1">
      <c r="B7" s="54" t="s">
        <v>55</v>
      </c>
      <c r="C7" s="55" t="s">
        <v>48</v>
      </c>
      <c r="D7" s="56" t="s">
        <v>1</v>
      </c>
      <c r="E7" s="57" t="s">
        <v>2</v>
      </c>
      <c r="F7" s="58" t="s">
        <v>3</v>
      </c>
      <c r="G7" s="59" t="s">
        <v>4</v>
      </c>
      <c r="H7" s="58" t="s">
        <v>5</v>
      </c>
      <c r="I7" s="57" t="s">
        <v>6</v>
      </c>
      <c r="J7" s="58" t="s">
        <v>7</v>
      </c>
      <c r="K7" s="59" t="s">
        <v>8</v>
      </c>
      <c r="L7" s="58" t="s">
        <v>9</v>
      </c>
      <c r="M7" s="35" t="s">
        <v>0</v>
      </c>
      <c r="N7" s="23"/>
      <c r="O7" s="40"/>
    </row>
    <row r="8" spans="2:16" s="24" customFormat="1" ht="15" customHeight="1">
      <c r="B8" s="60" t="s">
        <v>51</v>
      </c>
      <c r="C8" s="61" t="s">
        <v>49</v>
      </c>
      <c r="D8" s="62" t="s">
        <v>45</v>
      </c>
      <c r="E8" s="63" t="s">
        <v>44</v>
      </c>
      <c r="F8" s="64" t="s">
        <v>46</v>
      </c>
      <c r="G8" s="65" t="s">
        <v>44</v>
      </c>
      <c r="H8" s="64" t="s">
        <v>44</v>
      </c>
      <c r="I8" s="63" t="s">
        <v>46</v>
      </c>
      <c r="J8" s="64" t="s">
        <v>46</v>
      </c>
      <c r="K8" s="65" t="s">
        <v>45</v>
      </c>
      <c r="L8" s="64" t="s">
        <v>45</v>
      </c>
      <c r="M8" s="34" t="s">
        <v>31</v>
      </c>
      <c r="N8" s="23"/>
      <c r="O8" s="41" t="s">
        <v>53</v>
      </c>
    </row>
    <row r="9" spans="2:16" s="30" customFormat="1" ht="3" customHeight="1">
      <c r="B9" s="25"/>
      <c r="C9" s="25"/>
      <c r="D9" s="26"/>
      <c r="E9" s="27"/>
      <c r="F9" s="27"/>
      <c r="G9" s="28"/>
      <c r="H9" s="27"/>
      <c r="I9" s="27"/>
      <c r="J9" s="27"/>
      <c r="K9" s="28"/>
      <c r="L9" s="27"/>
      <c r="M9" s="28"/>
      <c r="N9" s="29"/>
    </row>
    <row r="10" spans="2:16" s="31" customFormat="1" ht="15" customHeight="1">
      <c r="B10" s="47" t="s">
        <v>23</v>
      </c>
      <c r="C10" s="37" t="s">
        <v>30</v>
      </c>
      <c r="D10" s="48"/>
      <c r="E10" s="48"/>
      <c r="F10" s="48">
        <v>30</v>
      </c>
      <c r="G10" s="48"/>
      <c r="H10" s="48"/>
      <c r="I10" s="48"/>
      <c r="J10" s="48">
        <v>18</v>
      </c>
      <c r="K10" s="48"/>
      <c r="L10" s="48"/>
      <c r="M10" s="38">
        <f t="shared" ref="M10:M11" si="0">IF(SUM(D10:L10)=0,"",IF(SUM(D10:L10)&gt;100,100,SUM(D10:L10)))</f>
        <v>48</v>
      </c>
      <c r="N10" s="42"/>
      <c r="O10" s="44" t="str">
        <f>IF(SUM(D10:L10)&gt;100,"^","")</f>
        <v/>
      </c>
    </row>
    <row r="11" spans="2:16" s="31" customFormat="1" ht="15" customHeight="1">
      <c r="B11" s="49" t="s">
        <v>138</v>
      </c>
      <c r="C11" s="37" t="s">
        <v>50</v>
      </c>
      <c r="D11" s="48"/>
      <c r="E11" s="48"/>
      <c r="F11" s="48">
        <v>30</v>
      </c>
      <c r="G11" s="48"/>
      <c r="H11" s="48"/>
      <c r="I11" s="48"/>
      <c r="J11" s="48">
        <v>16.2</v>
      </c>
      <c r="K11" s="48"/>
      <c r="L11" s="48"/>
      <c r="M11" s="38">
        <f t="shared" si="0"/>
        <v>46.2</v>
      </c>
      <c r="N11" s="50" t="str">
        <f>IF(M10&lt;&gt;M11,".","")</f>
        <v>.</v>
      </c>
      <c r="O11" s="43" t="str">
        <f>IF(SUM(D11:L11)&gt;100,"^","")</f>
        <v/>
      </c>
    </row>
    <row r="12" spans="2:16" s="31" customFormat="1" ht="15" customHeight="1">
      <c r="B12" s="81" t="s">
        <v>139</v>
      </c>
      <c r="C12" s="78" t="s">
        <v>26</v>
      </c>
      <c r="D12" s="79"/>
      <c r="E12" s="79"/>
      <c r="F12" s="79">
        <v>30</v>
      </c>
      <c r="G12" s="79"/>
      <c r="H12" s="79"/>
      <c r="I12" s="79"/>
      <c r="J12" s="79">
        <v>15</v>
      </c>
      <c r="K12" s="79"/>
      <c r="L12" s="79"/>
      <c r="M12" s="80">
        <f>IF(SUM(D12:L12)=0,"",IF(SUM(D12:L12)&gt;100,100,SUM(D12:L12)))</f>
        <v>45</v>
      </c>
      <c r="N12" s="32" t="str">
        <f>IF(AND(M12&lt;&gt;"",OR(M10&lt;&gt;M11,M11&lt;&gt;M12)),"*","")</f>
        <v>*</v>
      </c>
      <c r="O12" s="45" t="str">
        <f>IF(SUM(D12:L12)=0,"",IF(SUM(D12:L12)&gt;100,"^",IF(SUM(D12:L12)&lt;30,"Ödeme Yok!","")))</f>
        <v/>
      </c>
    </row>
    <row r="13" spans="2:16" ht="3" customHeight="1">
      <c r="B13" s="33"/>
      <c r="C13" s="39"/>
      <c r="D13" s="39"/>
      <c r="E13" s="39"/>
      <c r="F13" s="39"/>
      <c r="G13" s="39"/>
      <c r="H13" s="39"/>
      <c r="I13" s="39"/>
      <c r="J13" s="39"/>
      <c r="K13" s="39"/>
      <c r="L13" s="39"/>
      <c r="M13" s="39"/>
      <c r="N13" s="42"/>
    </row>
  </sheetData>
  <sheetProtection password="C7B9" sheet="1" objects="1" scenarios="1"/>
  <mergeCells count="7">
    <mergeCell ref="B6:C6"/>
    <mergeCell ref="D6:M6"/>
    <mergeCell ref="B2:H2"/>
    <mergeCell ref="I2:N4"/>
    <mergeCell ref="B3:H3"/>
    <mergeCell ref="B4:H4"/>
    <mergeCell ref="B5:O5"/>
  </mergeCells>
  <dataValidations count="4">
    <dataValidation type="list" allowBlank="1" showInputMessage="1" showErrorMessage="1" promptTitle="unvan" sqref="B10">
      <formula1>unvan!$A$2:$A$7</formula1>
    </dataValidation>
    <dataValidation type="decimal" allowBlank="1" showInputMessage="1" showErrorMessage="1" errorTitle="UYARI" error="Bu alan için 0-20 arası bir puan girebilirsiniz ve ondalık kısmı virgül ile ayrılmalıdır !" sqref="K10:L12 D10:D12">
      <formula1>0</formula1>
      <formula2>20</formula2>
    </dataValidation>
    <dataValidation type="decimal" allowBlank="1" showInputMessage="1" showErrorMessage="1" errorTitle="UYARI" error="Bu alan için 0-15 arası bir puan girebilirsiniz ve ondalık kısmı virgül ile ayrılmalıdır !" sqref="G10:H12 E10:E12">
      <formula1>0</formula1>
      <formula2>15</formula2>
    </dataValidation>
    <dataValidation type="decimal" allowBlank="1" showInputMessage="1" showErrorMessage="1" errorTitle="UYARI" error="Bu alan için 0-30 arası bir puan girebilirsiniz ve ondalık kısmı virgül ile ayrılmalıdır !" sqref="F10:F12 I10:J12">
      <formula1>0</formula1>
      <formula2>30</formula2>
    </dataValidation>
  </dataValidations>
  <pageMargins left="0.39370078740157483" right="0" top="0.39370078740157483" bottom="0.39370078740157483" header="0.31496062992125984" footer="0.31496062992125984"/>
  <pageSetup paperSize="9" orientation="landscape" r:id="rId1"/>
  <drawing r:id="rId2"/>
</worksheet>
</file>

<file path=xl/worksheets/sheet24.xml><?xml version="1.0" encoding="utf-8"?>
<worksheet xmlns="http://schemas.openxmlformats.org/spreadsheetml/2006/main" xmlns:r="http://schemas.openxmlformats.org/officeDocument/2006/relationships">
  <dimension ref="A2:B7"/>
  <sheetViews>
    <sheetView workbookViewId="0">
      <selection activeCell="A7" sqref="A7"/>
    </sheetView>
  </sheetViews>
  <sheetFormatPr defaultRowHeight="15"/>
  <cols>
    <col min="1" max="1" width="26.28515625" style="1" bestFit="1" customWidth="1"/>
    <col min="2" max="2" width="9.140625" style="1"/>
  </cols>
  <sheetData>
    <row r="2" spans="1:1">
      <c r="A2" s="36" t="s">
        <v>54</v>
      </c>
    </row>
    <row r="3" spans="1:1">
      <c r="A3" s="1" t="s">
        <v>127</v>
      </c>
    </row>
    <row r="4" spans="1:1">
      <c r="A4" s="1" t="s">
        <v>128</v>
      </c>
    </row>
    <row r="5" spans="1:1">
      <c r="A5" s="1" t="s">
        <v>47</v>
      </c>
    </row>
    <row r="6" spans="1:1">
      <c r="A6" s="1" t="s">
        <v>22</v>
      </c>
    </row>
    <row r="7" spans="1:1">
      <c r="A7" s="1" t="s">
        <v>23</v>
      </c>
    </row>
  </sheetData>
  <sheetProtection password="C7B9"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B1:P135"/>
  <sheetViews>
    <sheetView showGridLines="0" showRuler="0" zoomScaleNormal="100" workbookViewId="0">
      <pane ySplit="8" topLeftCell="A9" activePane="bottomLeft" state="frozen"/>
      <selection pane="bottomLeft" activeCell="M16" sqref="M16"/>
    </sheetView>
  </sheetViews>
  <sheetFormatPr defaultRowHeight="15.75"/>
  <cols>
    <col min="1" max="1" width="0.42578125" style="2" customWidth="1"/>
    <col min="2" max="2" width="20.7109375" style="2" customWidth="1"/>
    <col min="3" max="3" width="12.7109375" style="2" customWidth="1"/>
    <col min="4" max="12" width="9.7109375" style="2" customWidth="1"/>
    <col min="13" max="13" width="9.140625" style="2" customWidth="1"/>
    <col min="14" max="14" width="1.5703125" style="23" customWidth="1"/>
    <col min="15" max="15" width="9.42578125" style="2" customWidth="1"/>
    <col min="16" max="16384" width="9.140625" style="2"/>
  </cols>
  <sheetData>
    <row r="1" spans="2:16" ht="9.75" customHeight="1"/>
    <row r="2" spans="2:16" ht="15.75" customHeight="1">
      <c r="B2" s="91" t="s">
        <v>10</v>
      </c>
      <c r="C2" s="92"/>
      <c r="D2" s="92"/>
      <c r="E2" s="92"/>
      <c r="F2" s="92"/>
      <c r="G2" s="92"/>
      <c r="H2" s="92"/>
      <c r="I2" s="93" t="str">
        <f>Anasayfa!B16&amp;"-"&amp;Anasayfa!C16</f>
        <v>1.3-Eğitim Fakültesi</v>
      </c>
      <c r="J2" s="93"/>
      <c r="K2" s="93"/>
      <c r="L2" s="93"/>
      <c r="M2" s="93"/>
      <c r="N2" s="93"/>
      <c r="O2" s="51"/>
    </row>
    <row r="3" spans="2:16" ht="15.75" customHeight="1">
      <c r="B3" s="96" t="s">
        <v>25</v>
      </c>
      <c r="C3" s="97"/>
      <c r="D3" s="97"/>
      <c r="E3" s="97"/>
      <c r="F3" s="97"/>
      <c r="G3" s="97"/>
      <c r="H3" s="97"/>
      <c r="I3" s="94"/>
      <c r="J3" s="94"/>
      <c r="K3" s="94"/>
      <c r="L3" s="94"/>
      <c r="M3" s="94"/>
      <c r="N3" s="94"/>
      <c r="O3" s="52"/>
      <c r="P3" s="5"/>
    </row>
    <row r="4" spans="2:16" ht="15.75" customHeight="1">
      <c r="B4" s="98" t="str">
        <f>Anasayfa!C3</f>
        <v>2019 AKADEMİK TEŞVİK ÖDENEĞİ BAŞVURU SONUÇLARI</v>
      </c>
      <c r="C4" s="99"/>
      <c r="D4" s="99"/>
      <c r="E4" s="99"/>
      <c r="F4" s="99"/>
      <c r="G4" s="99"/>
      <c r="H4" s="99"/>
      <c r="I4" s="95"/>
      <c r="J4" s="95"/>
      <c r="K4" s="95"/>
      <c r="L4" s="95"/>
      <c r="M4" s="95"/>
      <c r="N4" s="95"/>
      <c r="O4" s="53"/>
    </row>
    <row r="5" spans="2:16" ht="13.5" customHeight="1">
      <c r="B5" s="100" t="s">
        <v>122</v>
      </c>
      <c r="C5" s="101"/>
      <c r="D5" s="101"/>
      <c r="E5" s="101"/>
      <c r="F5" s="101"/>
      <c r="G5" s="101"/>
      <c r="H5" s="101"/>
      <c r="I5" s="101"/>
      <c r="J5" s="101"/>
      <c r="K5" s="101"/>
      <c r="L5" s="101"/>
      <c r="M5" s="101"/>
      <c r="N5" s="101"/>
      <c r="O5" s="102"/>
    </row>
    <row r="6" spans="2:16">
      <c r="B6" s="86" t="s">
        <v>123</v>
      </c>
      <c r="C6" s="87"/>
      <c r="D6" s="88" t="s">
        <v>32</v>
      </c>
      <c r="E6" s="89"/>
      <c r="F6" s="89"/>
      <c r="G6" s="89"/>
      <c r="H6" s="89"/>
      <c r="I6" s="89"/>
      <c r="J6" s="89"/>
      <c r="K6" s="89"/>
      <c r="L6" s="89"/>
      <c r="M6" s="90"/>
    </row>
    <row r="7" spans="2:16" s="20" customFormat="1" ht="15" customHeight="1">
      <c r="B7" s="54" t="s">
        <v>55</v>
      </c>
      <c r="C7" s="55" t="s">
        <v>48</v>
      </c>
      <c r="D7" s="56" t="s">
        <v>1</v>
      </c>
      <c r="E7" s="57" t="s">
        <v>2</v>
      </c>
      <c r="F7" s="58" t="s">
        <v>3</v>
      </c>
      <c r="G7" s="59" t="s">
        <v>4</v>
      </c>
      <c r="H7" s="58" t="s">
        <v>5</v>
      </c>
      <c r="I7" s="57" t="s">
        <v>6</v>
      </c>
      <c r="J7" s="58" t="s">
        <v>7</v>
      </c>
      <c r="K7" s="59" t="s">
        <v>8</v>
      </c>
      <c r="L7" s="58" t="s">
        <v>9</v>
      </c>
      <c r="M7" s="35" t="s">
        <v>0</v>
      </c>
      <c r="N7" s="23"/>
      <c r="O7" s="40"/>
    </row>
    <row r="8" spans="2:16" s="24" customFormat="1" ht="15" customHeight="1">
      <c r="B8" s="60" t="s">
        <v>51</v>
      </c>
      <c r="C8" s="61" t="s">
        <v>49</v>
      </c>
      <c r="D8" s="62" t="s">
        <v>45</v>
      </c>
      <c r="E8" s="63" t="s">
        <v>44</v>
      </c>
      <c r="F8" s="64" t="s">
        <v>46</v>
      </c>
      <c r="G8" s="65" t="s">
        <v>44</v>
      </c>
      <c r="H8" s="64" t="s">
        <v>44</v>
      </c>
      <c r="I8" s="63" t="s">
        <v>46</v>
      </c>
      <c r="J8" s="64" t="s">
        <v>46</v>
      </c>
      <c r="K8" s="65" t="s">
        <v>45</v>
      </c>
      <c r="L8" s="64" t="s">
        <v>45</v>
      </c>
      <c r="M8" s="34" t="s">
        <v>31</v>
      </c>
      <c r="N8" s="23"/>
      <c r="O8" s="41" t="s">
        <v>53</v>
      </c>
    </row>
    <row r="9" spans="2:16" s="30" customFormat="1" ht="3" customHeight="1">
      <c r="B9" s="25"/>
      <c r="C9" s="25"/>
      <c r="D9" s="26"/>
      <c r="E9" s="27"/>
      <c r="F9" s="27"/>
      <c r="G9" s="28"/>
      <c r="H9" s="27"/>
      <c r="I9" s="27"/>
      <c r="J9" s="27"/>
      <c r="K9" s="28"/>
      <c r="L9" s="27"/>
      <c r="M9" s="28"/>
      <c r="N9" s="29"/>
    </row>
    <row r="10" spans="2:16" s="31" customFormat="1" ht="15" customHeight="1">
      <c r="B10" s="47" t="s">
        <v>127</v>
      </c>
      <c r="C10" s="37" t="s">
        <v>30</v>
      </c>
      <c r="D10" s="48"/>
      <c r="E10" s="48"/>
      <c r="F10" s="48">
        <v>6</v>
      </c>
      <c r="G10" s="48"/>
      <c r="H10" s="48"/>
      <c r="I10" s="48"/>
      <c r="J10" s="48">
        <v>30</v>
      </c>
      <c r="K10" s="48"/>
      <c r="L10" s="48"/>
      <c r="M10" s="38">
        <f t="shared" ref="M10:M11" si="0">IF(SUM(D10:L10)=0,"",IF(SUM(D10:L10)&gt;100,100,SUM(D10:L10)))</f>
        <v>36</v>
      </c>
      <c r="N10" s="42"/>
      <c r="O10" s="44" t="str">
        <f>IF(SUM(D10:L10)&gt;100,"^","")</f>
        <v/>
      </c>
    </row>
    <row r="11" spans="2:16" s="31" customFormat="1" ht="15" customHeight="1">
      <c r="B11" s="49" t="s">
        <v>358</v>
      </c>
      <c r="C11" s="37" t="s">
        <v>50</v>
      </c>
      <c r="D11" s="48"/>
      <c r="E11" s="48"/>
      <c r="F11" s="48">
        <v>6</v>
      </c>
      <c r="G11" s="48"/>
      <c r="H11" s="48"/>
      <c r="I11" s="48"/>
      <c r="J11" s="48">
        <v>30</v>
      </c>
      <c r="K11" s="48"/>
      <c r="L11" s="48"/>
      <c r="M11" s="38">
        <f t="shared" si="0"/>
        <v>36</v>
      </c>
      <c r="N11" s="50" t="str">
        <f>IF(M10&lt;&gt;M11,".","")</f>
        <v/>
      </c>
      <c r="O11" s="43" t="str">
        <f>IF(SUM(D11:L11)&gt;100,"^","")</f>
        <v/>
      </c>
    </row>
    <row r="12" spans="2:16" s="31" customFormat="1" ht="15" customHeight="1">
      <c r="B12" s="81" t="s">
        <v>357</v>
      </c>
      <c r="C12" s="78" t="s">
        <v>26</v>
      </c>
      <c r="D12" s="79"/>
      <c r="E12" s="79"/>
      <c r="F12" s="79">
        <v>6</v>
      </c>
      <c r="G12" s="79"/>
      <c r="H12" s="79"/>
      <c r="I12" s="79"/>
      <c r="J12" s="79">
        <v>30</v>
      </c>
      <c r="K12" s="79"/>
      <c r="L12" s="79"/>
      <c r="M12" s="80">
        <f>IF(SUM(D12:L12)=0,"",IF(SUM(D12:L12)&gt;100,100,SUM(D12:L12)))</f>
        <v>36</v>
      </c>
      <c r="N12" s="32" t="str">
        <f>IF(AND(M12&lt;&gt;"",OR(M10&lt;&gt;M11,M11&lt;&gt;M12)),"*","")</f>
        <v/>
      </c>
      <c r="O12" s="45" t="str">
        <f>IF(SUM(D12:L12)=0,"",IF(SUM(D12:L12)&gt;100,"^",IF(SUM(D12:L12)&lt;30,"Ödeme Yok!","")))</f>
        <v/>
      </c>
    </row>
    <row r="13" spans="2:16" ht="3" customHeight="1">
      <c r="B13" s="33"/>
      <c r="C13" s="39"/>
      <c r="D13" s="39"/>
      <c r="E13" s="39"/>
      <c r="F13" s="39"/>
      <c r="G13" s="39"/>
      <c r="H13" s="39"/>
      <c r="I13" s="39"/>
      <c r="J13" s="39"/>
      <c r="K13" s="39"/>
      <c r="L13" s="39"/>
      <c r="M13" s="39"/>
      <c r="N13" s="42"/>
    </row>
    <row r="14" spans="2:16" s="31" customFormat="1" ht="15" customHeight="1">
      <c r="B14" s="47" t="s">
        <v>127</v>
      </c>
      <c r="C14" s="37" t="s">
        <v>30</v>
      </c>
      <c r="D14" s="48"/>
      <c r="E14" s="48"/>
      <c r="F14" s="48">
        <v>21.9</v>
      </c>
      <c r="G14" s="48"/>
      <c r="H14" s="48"/>
      <c r="I14" s="48"/>
      <c r="J14" s="48">
        <v>30</v>
      </c>
      <c r="K14" s="48"/>
      <c r="L14" s="48"/>
      <c r="M14" s="38">
        <f t="shared" ref="M14:M15" si="1">IF(SUM(D14:L14)=0,"",IF(SUM(D14:L14)&gt;100,100,SUM(D14:L14)))</f>
        <v>51.9</v>
      </c>
      <c r="N14" s="42"/>
      <c r="O14" s="44" t="str">
        <f>IF(SUM(D14:L14)&gt;100,"^","")</f>
        <v/>
      </c>
    </row>
    <row r="15" spans="2:16" s="31" customFormat="1" ht="15" customHeight="1">
      <c r="B15" s="49" t="s">
        <v>359</v>
      </c>
      <c r="C15" s="37" t="s">
        <v>50</v>
      </c>
      <c r="D15" s="48"/>
      <c r="E15" s="48"/>
      <c r="F15" s="48">
        <v>21.9</v>
      </c>
      <c r="G15" s="48"/>
      <c r="H15" s="48"/>
      <c r="I15" s="48"/>
      <c r="J15" s="48">
        <v>30</v>
      </c>
      <c r="K15" s="48"/>
      <c r="L15" s="48"/>
      <c r="M15" s="38">
        <f t="shared" si="1"/>
        <v>51.9</v>
      </c>
      <c r="N15" s="50" t="str">
        <f>IF(M14&lt;&gt;M15,".","")</f>
        <v/>
      </c>
      <c r="O15" s="43" t="str">
        <f>IF(SUM(D15:L15)&gt;100,"^","")</f>
        <v/>
      </c>
    </row>
    <row r="16" spans="2:16" s="31" customFormat="1" ht="15" customHeight="1">
      <c r="B16" s="81" t="s">
        <v>357</v>
      </c>
      <c r="C16" s="78" t="s">
        <v>26</v>
      </c>
      <c r="D16" s="79"/>
      <c r="E16" s="79"/>
      <c r="F16" s="79">
        <v>21.9</v>
      </c>
      <c r="G16" s="79"/>
      <c r="H16" s="79"/>
      <c r="I16" s="79"/>
      <c r="J16" s="79">
        <v>30</v>
      </c>
      <c r="K16" s="79"/>
      <c r="L16" s="79"/>
      <c r="M16" s="80">
        <f>IF(SUM(D16:L16)=0,"",IF(SUM(D16:L16)&gt;100,100,SUM(D16:L16)))</f>
        <v>51.9</v>
      </c>
      <c r="N16" s="32" t="str">
        <f>IF(AND(M16&lt;&gt;"",OR(M14&lt;&gt;M15,M15&lt;&gt;M16)),"*","")</f>
        <v/>
      </c>
      <c r="O16" s="45" t="str">
        <f>IF(SUM(D16:L16)=0,"",IF(SUM(D16:L16)&gt;100,"^",IF(SUM(D16:L16)&lt;30,"Ödeme Yok!","")))</f>
        <v/>
      </c>
    </row>
    <row r="17" spans="2:15" ht="3" customHeight="1">
      <c r="B17" s="33"/>
      <c r="C17" s="39"/>
      <c r="D17" s="39"/>
      <c r="E17" s="39"/>
      <c r="F17" s="39"/>
      <c r="G17" s="39"/>
      <c r="H17" s="39"/>
      <c r="I17" s="39"/>
      <c r="J17" s="39"/>
      <c r="K17" s="39"/>
      <c r="L17" s="39"/>
      <c r="M17" s="39"/>
      <c r="N17" s="42"/>
    </row>
    <row r="18" spans="2:15" s="31" customFormat="1" ht="15" customHeight="1">
      <c r="B18" s="47" t="s">
        <v>128</v>
      </c>
      <c r="C18" s="37" t="s">
        <v>30</v>
      </c>
      <c r="D18" s="48"/>
      <c r="E18" s="48"/>
      <c r="F18" s="48">
        <v>17.100000000000001</v>
      </c>
      <c r="G18" s="48"/>
      <c r="H18" s="48"/>
      <c r="I18" s="48"/>
      <c r="J18" s="48">
        <v>16.8</v>
      </c>
      <c r="K18" s="48"/>
      <c r="L18" s="48"/>
      <c r="M18" s="38">
        <f t="shared" ref="M18:M19" si="2">IF(SUM(D18:L18)=0,"",IF(SUM(D18:L18)&gt;100,100,SUM(D18:L18)))</f>
        <v>33.900000000000006</v>
      </c>
      <c r="N18" s="42"/>
      <c r="O18" s="44" t="str">
        <f>IF(SUM(D18:L18)&gt;100,"^","")</f>
        <v/>
      </c>
    </row>
    <row r="19" spans="2:15" s="31" customFormat="1" ht="15" customHeight="1">
      <c r="B19" s="49" t="s">
        <v>360</v>
      </c>
      <c r="C19" s="37" t="s">
        <v>50</v>
      </c>
      <c r="D19" s="48"/>
      <c r="E19" s="48"/>
      <c r="F19" s="48">
        <v>17.100000000000001</v>
      </c>
      <c r="G19" s="48"/>
      <c r="H19" s="48"/>
      <c r="I19" s="48"/>
      <c r="J19" s="48">
        <v>13.2</v>
      </c>
      <c r="K19" s="48"/>
      <c r="L19" s="48"/>
      <c r="M19" s="38">
        <f t="shared" si="2"/>
        <v>30.3</v>
      </c>
      <c r="N19" s="50" t="str">
        <f>IF(M18&lt;&gt;M19,".","")</f>
        <v>.</v>
      </c>
      <c r="O19" s="43" t="str">
        <f>IF(SUM(D19:L19)&gt;100,"^","")</f>
        <v/>
      </c>
    </row>
    <row r="20" spans="2:15" s="31" customFormat="1" ht="15" customHeight="1">
      <c r="B20" s="81" t="s">
        <v>357</v>
      </c>
      <c r="C20" s="78" t="s">
        <v>26</v>
      </c>
      <c r="D20" s="79"/>
      <c r="E20" s="79"/>
      <c r="F20" s="79">
        <v>15.6</v>
      </c>
      <c r="G20" s="79"/>
      <c r="H20" s="79"/>
      <c r="I20" s="79"/>
      <c r="J20" s="79">
        <v>16.2</v>
      </c>
      <c r="K20" s="79"/>
      <c r="L20" s="79"/>
      <c r="M20" s="80">
        <f>IF(SUM(D20:L20)=0,"",IF(SUM(D20:L20)&gt;100,100,SUM(D20:L20)))</f>
        <v>31.799999999999997</v>
      </c>
      <c r="N20" s="32" t="str">
        <f>IF(AND(M20&lt;&gt;"",OR(M18&lt;&gt;M19,M19&lt;&gt;M20)),"*","")</f>
        <v>*</v>
      </c>
      <c r="O20" s="45" t="str">
        <f>IF(SUM(D20:L20)=0,"",IF(SUM(D20:L20)&gt;100,"^",IF(SUM(D20:L20)&lt;30,"Ödeme Yok!","")))</f>
        <v/>
      </c>
    </row>
    <row r="21" spans="2:15" ht="3" customHeight="1">
      <c r="B21" s="33"/>
      <c r="C21" s="39"/>
      <c r="D21" s="39"/>
      <c r="E21" s="39"/>
      <c r="F21" s="39"/>
      <c r="G21" s="39"/>
      <c r="H21" s="39"/>
      <c r="I21" s="39"/>
      <c r="J21" s="39"/>
      <c r="K21" s="39"/>
      <c r="L21" s="39"/>
      <c r="M21" s="39"/>
      <c r="N21" s="42"/>
    </row>
    <row r="22" spans="2:15" s="31" customFormat="1" ht="15" customHeight="1">
      <c r="B22" s="47" t="s">
        <v>128</v>
      </c>
      <c r="C22" s="37" t="s">
        <v>30</v>
      </c>
      <c r="D22" s="48"/>
      <c r="E22" s="48"/>
      <c r="F22" s="48">
        <v>19.2</v>
      </c>
      <c r="G22" s="48"/>
      <c r="H22" s="48"/>
      <c r="I22" s="48"/>
      <c r="J22" s="48">
        <v>30</v>
      </c>
      <c r="K22" s="48"/>
      <c r="L22" s="48"/>
      <c r="M22" s="38">
        <f t="shared" ref="M22:M23" si="3">IF(SUM(D22:L22)=0,"",IF(SUM(D22:L22)&gt;100,100,SUM(D22:L22)))</f>
        <v>49.2</v>
      </c>
      <c r="N22" s="42"/>
      <c r="O22" s="44" t="str">
        <f>IF(SUM(D22:L22)&gt;100,"^","")</f>
        <v/>
      </c>
    </row>
    <row r="23" spans="2:15" s="31" customFormat="1" ht="15" customHeight="1">
      <c r="B23" s="49" t="s">
        <v>361</v>
      </c>
      <c r="C23" s="37" t="s">
        <v>50</v>
      </c>
      <c r="D23" s="48"/>
      <c r="E23" s="48"/>
      <c r="F23" s="48">
        <v>13.2</v>
      </c>
      <c r="G23" s="48"/>
      <c r="H23" s="48"/>
      <c r="I23" s="48"/>
      <c r="J23" s="48">
        <v>30</v>
      </c>
      <c r="K23" s="48"/>
      <c r="L23" s="48"/>
      <c r="M23" s="38">
        <f t="shared" si="3"/>
        <v>43.2</v>
      </c>
      <c r="N23" s="50" t="str">
        <f>IF(M22&lt;&gt;M23,".","")</f>
        <v>.</v>
      </c>
      <c r="O23" s="43" t="str">
        <f>IF(SUM(D23:L23)&gt;100,"^","")</f>
        <v/>
      </c>
    </row>
    <row r="24" spans="2:15" s="31" customFormat="1" ht="15" customHeight="1">
      <c r="B24" s="81" t="s">
        <v>357</v>
      </c>
      <c r="C24" s="78" t="s">
        <v>26</v>
      </c>
      <c r="D24" s="79"/>
      <c r="E24" s="79"/>
      <c r="F24" s="79">
        <v>19.2</v>
      </c>
      <c r="G24" s="79"/>
      <c r="H24" s="79"/>
      <c r="I24" s="79"/>
      <c r="J24" s="79">
        <v>30</v>
      </c>
      <c r="K24" s="79"/>
      <c r="L24" s="79"/>
      <c r="M24" s="80">
        <f>IF(SUM(D24:L24)=0,"",IF(SUM(D24:L24)&gt;100,100,SUM(D24:L24)))</f>
        <v>49.2</v>
      </c>
      <c r="N24" s="32" t="str">
        <f>IF(AND(M24&lt;&gt;"",OR(M22&lt;&gt;M23,M23&lt;&gt;M24)),"*","")</f>
        <v>*</v>
      </c>
      <c r="O24" s="45" t="str">
        <f>IF(SUM(D24:L24)=0,"",IF(SUM(D24:L24)&gt;100,"^",IF(SUM(D24:L24)&lt;30,"Ödeme Yok!","")))</f>
        <v/>
      </c>
    </row>
    <row r="25" spans="2:15" ht="3" customHeight="1">
      <c r="B25" s="33"/>
      <c r="C25" s="39"/>
      <c r="D25" s="39"/>
      <c r="E25" s="39"/>
      <c r="F25" s="39"/>
      <c r="G25" s="39"/>
      <c r="H25" s="39"/>
      <c r="I25" s="39"/>
      <c r="J25" s="39"/>
      <c r="K25" s="39"/>
      <c r="L25" s="39"/>
      <c r="M25" s="39"/>
      <c r="N25" s="42"/>
    </row>
    <row r="26" spans="2:15" s="31" customFormat="1" ht="15" customHeight="1">
      <c r="B26" s="47" t="s">
        <v>128</v>
      </c>
      <c r="C26" s="37" t="s">
        <v>30</v>
      </c>
      <c r="D26" s="48"/>
      <c r="E26" s="48"/>
      <c r="F26" s="48">
        <v>30</v>
      </c>
      <c r="G26" s="48"/>
      <c r="H26" s="48"/>
      <c r="I26" s="48"/>
      <c r="J26" s="48">
        <v>15.9</v>
      </c>
      <c r="K26" s="48"/>
      <c r="L26" s="48"/>
      <c r="M26" s="38">
        <f t="shared" ref="M26:M27" si="4">IF(SUM(D26:L26)=0,"",IF(SUM(D26:L26)&gt;100,100,SUM(D26:L26)))</f>
        <v>45.9</v>
      </c>
      <c r="N26" s="42"/>
      <c r="O26" s="44" t="str">
        <f>IF(SUM(D26:L26)&gt;100,"^","")</f>
        <v/>
      </c>
    </row>
    <row r="27" spans="2:15" s="31" customFormat="1" ht="15" customHeight="1">
      <c r="B27" s="49" t="s">
        <v>362</v>
      </c>
      <c r="C27" s="37" t="s">
        <v>50</v>
      </c>
      <c r="D27" s="48"/>
      <c r="E27" s="48"/>
      <c r="F27" s="48">
        <v>30</v>
      </c>
      <c r="G27" s="48"/>
      <c r="H27" s="48"/>
      <c r="I27" s="48"/>
      <c r="J27" s="48">
        <v>15.9</v>
      </c>
      <c r="K27" s="48"/>
      <c r="L27" s="48"/>
      <c r="M27" s="38">
        <f t="shared" si="4"/>
        <v>45.9</v>
      </c>
      <c r="N27" s="50" t="str">
        <f>IF(M26&lt;&gt;M27,".","")</f>
        <v/>
      </c>
      <c r="O27" s="43" t="str">
        <f>IF(SUM(D27:L27)&gt;100,"^","")</f>
        <v/>
      </c>
    </row>
    <row r="28" spans="2:15" s="31" customFormat="1" ht="15" customHeight="1">
      <c r="B28" s="81" t="s">
        <v>357</v>
      </c>
      <c r="C28" s="78" t="s">
        <v>26</v>
      </c>
      <c r="D28" s="79"/>
      <c r="E28" s="79"/>
      <c r="F28" s="79">
        <v>30</v>
      </c>
      <c r="G28" s="79"/>
      <c r="H28" s="79"/>
      <c r="I28" s="79"/>
      <c r="J28" s="79">
        <v>14.7</v>
      </c>
      <c r="K28" s="79"/>
      <c r="L28" s="79"/>
      <c r="M28" s="80">
        <f>IF(SUM(D28:L28)=0,"",IF(SUM(D28:L28)&gt;100,100,SUM(D28:L28)))</f>
        <v>44.7</v>
      </c>
      <c r="N28" s="32" t="str">
        <f>IF(AND(M28&lt;&gt;"",OR(M26&lt;&gt;M27,M27&lt;&gt;M28)),"*","")</f>
        <v>*</v>
      </c>
      <c r="O28" s="45" t="str">
        <f>IF(SUM(D28:L28)=0,"",IF(SUM(D28:L28)&gt;100,"^",IF(SUM(D28:L28)&lt;30,"Ödeme Yok!","")))</f>
        <v/>
      </c>
    </row>
    <row r="29" spans="2:15" ht="3" customHeight="1">
      <c r="B29" s="33"/>
      <c r="C29" s="39"/>
      <c r="D29" s="39"/>
      <c r="E29" s="39"/>
      <c r="F29" s="39"/>
      <c r="G29" s="39"/>
      <c r="H29" s="39"/>
      <c r="I29" s="39"/>
      <c r="J29" s="39"/>
      <c r="K29" s="39"/>
      <c r="L29" s="39"/>
      <c r="M29" s="39"/>
      <c r="N29" s="42"/>
    </row>
    <row r="30" spans="2:15" s="31" customFormat="1" ht="15" customHeight="1">
      <c r="B30" s="47" t="s">
        <v>128</v>
      </c>
      <c r="C30" s="37" t="s">
        <v>30</v>
      </c>
      <c r="D30" s="48"/>
      <c r="E30" s="48"/>
      <c r="F30" s="48">
        <v>22.5</v>
      </c>
      <c r="G30" s="48"/>
      <c r="H30" s="48"/>
      <c r="I30" s="48"/>
      <c r="J30" s="48">
        <v>7.65</v>
      </c>
      <c r="K30" s="48"/>
      <c r="L30" s="48"/>
      <c r="M30" s="38">
        <f t="shared" ref="M30:M31" si="5">IF(SUM(D30:L30)=0,"",IF(SUM(D30:L30)&gt;100,100,SUM(D30:L30)))</f>
        <v>30.15</v>
      </c>
      <c r="N30" s="42"/>
      <c r="O30" s="44" t="str">
        <f>IF(SUM(D30:L30)&gt;100,"^","")</f>
        <v/>
      </c>
    </row>
    <row r="31" spans="2:15" s="31" customFormat="1" ht="15" customHeight="1">
      <c r="B31" s="49" t="s">
        <v>363</v>
      </c>
      <c r="C31" s="37" t="s">
        <v>50</v>
      </c>
      <c r="D31" s="48"/>
      <c r="E31" s="48"/>
      <c r="F31" s="48">
        <v>22.5</v>
      </c>
      <c r="G31" s="48"/>
      <c r="H31" s="48"/>
      <c r="I31" s="48"/>
      <c r="J31" s="48">
        <v>7.65</v>
      </c>
      <c r="K31" s="48"/>
      <c r="L31" s="48"/>
      <c r="M31" s="38">
        <f t="shared" si="5"/>
        <v>30.15</v>
      </c>
      <c r="N31" s="50" t="str">
        <f>IF(M30&lt;&gt;M31,".","")</f>
        <v/>
      </c>
      <c r="O31" s="43" t="str">
        <f>IF(SUM(D31:L31)&gt;100,"^","")</f>
        <v/>
      </c>
    </row>
    <row r="32" spans="2:15" s="31" customFormat="1" ht="15" customHeight="1">
      <c r="B32" s="81" t="s">
        <v>357</v>
      </c>
      <c r="C32" s="78" t="s">
        <v>26</v>
      </c>
      <c r="D32" s="79"/>
      <c r="E32" s="79"/>
      <c r="F32" s="79">
        <v>22.5</v>
      </c>
      <c r="G32" s="79"/>
      <c r="H32" s="79"/>
      <c r="I32" s="79"/>
      <c r="J32" s="79">
        <v>7.05</v>
      </c>
      <c r="K32" s="79"/>
      <c r="L32" s="79"/>
      <c r="M32" s="80">
        <f>IF(SUM(D32:L32)=0,"",IF(SUM(D32:L32)&gt;100,100,SUM(D32:L32)))</f>
        <v>29.55</v>
      </c>
      <c r="N32" s="32" t="str">
        <f>IF(AND(M32&lt;&gt;"",OR(M30&lt;&gt;M31,M31&lt;&gt;M32)),"*","")</f>
        <v>*</v>
      </c>
      <c r="O32" s="45" t="str">
        <f>IF(SUM(D32:L32)=0,"",IF(SUM(D32:L32)&gt;100,"^",IF(SUM(D32:L32)&lt;30,"Ödeme Yok!","")))</f>
        <v>Ödeme Yok!</v>
      </c>
    </row>
    <row r="33" spans="2:15" ht="3" customHeight="1">
      <c r="B33" s="33"/>
      <c r="C33" s="39"/>
      <c r="D33" s="39"/>
      <c r="E33" s="39"/>
      <c r="F33" s="39"/>
      <c r="G33" s="39"/>
      <c r="H33" s="39"/>
      <c r="I33" s="39"/>
      <c r="J33" s="39"/>
      <c r="K33" s="39"/>
      <c r="L33" s="39"/>
      <c r="M33" s="39"/>
      <c r="N33" s="42"/>
    </row>
    <row r="34" spans="2:15" s="31" customFormat="1" ht="15" customHeight="1">
      <c r="B34" s="47" t="s">
        <v>47</v>
      </c>
      <c r="C34" s="37" t="s">
        <v>30</v>
      </c>
      <c r="D34" s="48"/>
      <c r="E34" s="48"/>
      <c r="F34" s="48">
        <v>30</v>
      </c>
      <c r="G34" s="48"/>
      <c r="H34" s="48"/>
      <c r="I34" s="48"/>
      <c r="J34" s="48">
        <v>11.25</v>
      </c>
      <c r="K34" s="48"/>
      <c r="L34" s="48"/>
      <c r="M34" s="38">
        <f t="shared" ref="M34:M35" si="6">IF(SUM(D34:L34)=0,"",IF(SUM(D34:L34)&gt;100,100,SUM(D34:L34)))</f>
        <v>41.25</v>
      </c>
      <c r="N34" s="42"/>
      <c r="O34" s="44" t="str">
        <f>IF(SUM(D34:L34)&gt;100,"^","")</f>
        <v/>
      </c>
    </row>
    <row r="35" spans="2:15" s="31" customFormat="1" ht="15" customHeight="1">
      <c r="B35" s="49" t="s">
        <v>364</v>
      </c>
      <c r="C35" s="37" t="s">
        <v>50</v>
      </c>
      <c r="D35" s="48"/>
      <c r="E35" s="48"/>
      <c r="F35" s="48">
        <v>30</v>
      </c>
      <c r="G35" s="48"/>
      <c r="H35" s="48"/>
      <c r="I35" s="48"/>
      <c r="J35" s="48">
        <v>11.25</v>
      </c>
      <c r="K35" s="48"/>
      <c r="L35" s="48"/>
      <c r="M35" s="38">
        <f t="shared" si="6"/>
        <v>41.25</v>
      </c>
      <c r="N35" s="50" t="str">
        <f>IF(M34&lt;&gt;M35,".","")</f>
        <v/>
      </c>
      <c r="O35" s="43" t="str">
        <f>IF(SUM(D35:L35)&gt;100,"^","")</f>
        <v/>
      </c>
    </row>
    <row r="36" spans="2:15" s="31" customFormat="1" ht="15" customHeight="1">
      <c r="B36" s="81" t="s">
        <v>357</v>
      </c>
      <c r="C36" s="78" t="s">
        <v>26</v>
      </c>
      <c r="D36" s="79"/>
      <c r="E36" s="79"/>
      <c r="F36" s="79">
        <v>30</v>
      </c>
      <c r="G36" s="79"/>
      <c r="H36" s="79"/>
      <c r="I36" s="79"/>
      <c r="J36" s="79">
        <v>10.95</v>
      </c>
      <c r="K36" s="79"/>
      <c r="L36" s="79"/>
      <c r="M36" s="80">
        <f>IF(SUM(D36:L36)=0,"",IF(SUM(D36:L36)&gt;100,100,SUM(D36:L36)))</f>
        <v>40.950000000000003</v>
      </c>
      <c r="N36" s="32" t="str">
        <f>IF(AND(M36&lt;&gt;"",OR(M34&lt;&gt;M35,M35&lt;&gt;M36)),"*","")</f>
        <v>*</v>
      </c>
      <c r="O36" s="45" t="str">
        <f>IF(SUM(D36:L36)=0,"",IF(SUM(D36:L36)&gt;100,"^",IF(SUM(D36:L36)&lt;30,"Ödeme Yok!","")))</f>
        <v/>
      </c>
    </row>
    <row r="37" spans="2:15" ht="3" customHeight="1">
      <c r="B37" s="33"/>
      <c r="C37" s="39"/>
      <c r="D37" s="39"/>
      <c r="E37" s="39"/>
      <c r="F37" s="39"/>
      <c r="G37" s="39"/>
      <c r="H37" s="39"/>
      <c r="I37" s="39"/>
      <c r="J37" s="39"/>
      <c r="K37" s="39"/>
      <c r="L37" s="39"/>
      <c r="M37" s="39"/>
      <c r="N37" s="42"/>
    </row>
    <row r="38" spans="2:15" s="31" customFormat="1" ht="15" customHeight="1">
      <c r="B38" s="47" t="s">
        <v>47</v>
      </c>
      <c r="C38" s="37" t="s">
        <v>30</v>
      </c>
      <c r="D38" s="48"/>
      <c r="E38" s="48"/>
      <c r="F38" s="48">
        <v>30</v>
      </c>
      <c r="G38" s="48"/>
      <c r="H38" s="48"/>
      <c r="I38" s="48"/>
      <c r="J38" s="48">
        <v>6.6</v>
      </c>
      <c r="K38" s="48"/>
      <c r="L38" s="48"/>
      <c r="M38" s="38">
        <f t="shared" ref="M38:M39" si="7">IF(SUM(D38:L38)=0,"",IF(SUM(D38:L38)&gt;100,100,SUM(D38:L38)))</f>
        <v>36.6</v>
      </c>
      <c r="N38" s="42"/>
      <c r="O38" s="44" t="str">
        <f>IF(SUM(D38:L38)&gt;100,"^","")</f>
        <v/>
      </c>
    </row>
    <row r="39" spans="2:15" s="31" customFormat="1" ht="15" customHeight="1">
      <c r="B39" s="49" t="s">
        <v>365</v>
      </c>
      <c r="C39" s="37" t="s">
        <v>50</v>
      </c>
      <c r="D39" s="48"/>
      <c r="E39" s="48"/>
      <c r="F39" s="48">
        <v>30</v>
      </c>
      <c r="G39" s="48"/>
      <c r="H39" s="48"/>
      <c r="I39" s="48"/>
      <c r="J39" s="48">
        <v>6.6</v>
      </c>
      <c r="K39" s="48"/>
      <c r="L39" s="48"/>
      <c r="M39" s="38">
        <f t="shared" si="7"/>
        <v>36.6</v>
      </c>
      <c r="N39" s="50" t="str">
        <f>IF(M38&lt;&gt;M39,".","")</f>
        <v/>
      </c>
      <c r="O39" s="43" t="str">
        <f>IF(SUM(D39:L39)&gt;100,"^","")</f>
        <v/>
      </c>
    </row>
    <row r="40" spans="2:15" s="31" customFormat="1" ht="15" customHeight="1">
      <c r="B40" s="81" t="s">
        <v>357</v>
      </c>
      <c r="C40" s="78" t="s">
        <v>26</v>
      </c>
      <c r="D40" s="79"/>
      <c r="E40" s="79"/>
      <c r="F40" s="79">
        <v>30</v>
      </c>
      <c r="G40" s="79"/>
      <c r="H40" s="79"/>
      <c r="I40" s="79"/>
      <c r="J40" s="79">
        <v>6.6</v>
      </c>
      <c r="K40" s="79"/>
      <c r="L40" s="79"/>
      <c r="M40" s="80">
        <f>IF(SUM(D40:L40)=0,"",IF(SUM(D40:L40)&gt;100,100,SUM(D40:L40)))</f>
        <v>36.6</v>
      </c>
      <c r="N40" s="32" t="str">
        <f>IF(AND(M40&lt;&gt;"",OR(M38&lt;&gt;M39,M39&lt;&gt;M40)),"*","")</f>
        <v/>
      </c>
      <c r="O40" s="45" t="str">
        <f>IF(SUM(D40:L40)=0,"",IF(SUM(D40:L40)&gt;100,"^",IF(SUM(D40:L40)&lt;30,"Ödeme Yok!","")))</f>
        <v/>
      </c>
    </row>
    <row r="41" spans="2:15" ht="3" customHeight="1">
      <c r="B41" s="33"/>
      <c r="C41" s="39"/>
      <c r="D41" s="39"/>
      <c r="E41" s="39"/>
      <c r="F41" s="39"/>
      <c r="G41" s="39"/>
      <c r="H41" s="39"/>
      <c r="I41" s="39"/>
      <c r="J41" s="39"/>
      <c r="K41" s="39"/>
      <c r="L41" s="39"/>
      <c r="M41" s="39"/>
      <c r="N41" s="42"/>
    </row>
    <row r="42" spans="2:15" s="31" customFormat="1" ht="15" customHeight="1">
      <c r="B42" s="47" t="s">
        <v>127</v>
      </c>
      <c r="C42" s="37" t="s">
        <v>30</v>
      </c>
      <c r="D42" s="48">
        <v>6</v>
      </c>
      <c r="E42" s="48"/>
      <c r="F42" s="48">
        <v>22.157</v>
      </c>
      <c r="G42" s="48"/>
      <c r="H42" s="48"/>
      <c r="I42" s="48"/>
      <c r="J42" s="48">
        <v>10.35</v>
      </c>
      <c r="K42" s="48"/>
      <c r="L42" s="48"/>
      <c r="M42" s="38">
        <f t="shared" ref="M42:M43" si="8">IF(SUM(D42:L42)=0,"",IF(SUM(D42:L42)&gt;100,100,SUM(D42:L42)))</f>
        <v>38.506999999999998</v>
      </c>
      <c r="N42" s="42"/>
      <c r="O42" s="44" t="str">
        <f>IF(SUM(D42:L42)&gt;100,"^","")</f>
        <v/>
      </c>
    </row>
    <row r="43" spans="2:15" s="31" customFormat="1" ht="15" customHeight="1">
      <c r="B43" s="49" t="s">
        <v>366</v>
      </c>
      <c r="C43" s="37" t="s">
        <v>50</v>
      </c>
      <c r="D43" s="48">
        <v>6</v>
      </c>
      <c r="E43" s="48"/>
      <c r="F43" s="48">
        <v>22.157</v>
      </c>
      <c r="G43" s="48"/>
      <c r="H43" s="48"/>
      <c r="I43" s="48"/>
      <c r="J43" s="48">
        <v>10.35</v>
      </c>
      <c r="K43" s="48"/>
      <c r="L43" s="48"/>
      <c r="M43" s="38">
        <f t="shared" si="8"/>
        <v>38.506999999999998</v>
      </c>
      <c r="N43" s="50" t="str">
        <f>IF(M42&lt;&gt;M43,".","")</f>
        <v/>
      </c>
      <c r="O43" s="43" t="str">
        <f>IF(SUM(D43:L43)&gt;100,"^","")</f>
        <v/>
      </c>
    </row>
    <row r="44" spans="2:15" s="31" customFormat="1" ht="15" customHeight="1">
      <c r="B44" s="81" t="s">
        <v>367</v>
      </c>
      <c r="C44" s="78" t="s">
        <v>26</v>
      </c>
      <c r="D44" s="79">
        <v>6</v>
      </c>
      <c r="E44" s="79"/>
      <c r="F44" s="79">
        <v>17.657</v>
      </c>
      <c r="G44" s="79"/>
      <c r="H44" s="79"/>
      <c r="I44" s="79"/>
      <c r="J44" s="79">
        <v>7.65</v>
      </c>
      <c r="K44" s="79"/>
      <c r="L44" s="79"/>
      <c r="M44" s="80">
        <f>IF(SUM(D44:L44)=0,"",IF(SUM(D44:L44)&gt;100,100,SUM(D44:L44)))</f>
        <v>31.307000000000002</v>
      </c>
      <c r="N44" s="32" t="str">
        <f>IF(AND(M44&lt;&gt;"",OR(M42&lt;&gt;M43,M43&lt;&gt;M44)),"*","")</f>
        <v>*</v>
      </c>
      <c r="O44" s="45" t="str">
        <f>IF(SUM(D44:L44)=0,"",IF(SUM(D44:L44)&gt;100,"^",IF(SUM(D44:L44)&lt;30,"Ödeme Yok!","")))</f>
        <v/>
      </c>
    </row>
    <row r="45" spans="2:15" ht="3" customHeight="1">
      <c r="B45" s="33"/>
      <c r="C45" s="39"/>
      <c r="D45" s="39"/>
      <c r="E45" s="39"/>
      <c r="F45" s="39"/>
      <c r="G45" s="39"/>
      <c r="H45" s="39"/>
      <c r="I45" s="39"/>
      <c r="J45" s="39"/>
      <c r="K45" s="39"/>
      <c r="L45" s="39"/>
      <c r="M45" s="39"/>
      <c r="N45" s="42"/>
    </row>
    <row r="47" spans="2:15" s="30" customFormat="1" ht="3" customHeight="1">
      <c r="B47" s="25"/>
      <c r="C47" s="25"/>
      <c r="D47" s="26"/>
      <c r="E47" s="27"/>
      <c r="F47" s="27"/>
      <c r="G47" s="28"/>
      <c r="H47" s="27"/>
      <c r="I47" s="27"/>
      <c r="J47" s="27"/>
      <c r="K47" s="28"/>
      <c r="L47" s="27"/>
      <c r="M47" s="28"/>
      <c r="N47" s="29"/>
    </row>
    <row r="48" spans="2:15" s="31" customFormat="1" ht="15" customHeight="1">
      <c r="B48" s="47" t="s">
        <v>128</v>
      </c>
      <c r="C48" s="37" t="s">
        <v>30</v>
      </c>
      <c r="D48" s="48">
        <v>2</v>
      </c>
      <c r="E48" s="48"/>
      <c r="F48" s="48">
        <v>10.657</v>
      </c>
      <c r="G48" s="48"/>
      <c r="H48" s="48"/>
      <c r="I48" s="48"/>
      <c r="J48" s="48">
        <v>30</v>
      </c>
      <c r="K48" s="48"/>
      <c r="L48" s="48"/>
      <c r="M48" s="38">
        <f t="shared" ref="M48:M49" si="9">IF(SUM(D48:L48)=0,"",IF(SUM(D48:L48)&gt;100,100,SUM(D48:L48)))</f>
        <v>42.656999999999996</v>
      </c>
      <c r="N48" s="42"/>
      <c r="O48" s="44" t="str">
        <f>IF(SUM(D48:L48)&gt;100,"^","")</f>
        <v/>
      </c>
    </row>
    <row r="49" spans="2:15" s="31" customFormat="1" ht="15" customHeight="1">
      <c r="B49" s="49" t="s">
        <v>368</v>
      </c>
      <c r="C49" s="37" t="s">
        <v>50</v>
      </c>
      <c r="D49" s="48">
        <v>2</v>
      </c>
      <c r="E49" s="48"/>
      <c r="F49" s="48">
        <v>10.657</v>
      </c>
      <c r="G49" s="48"/>
      <c r="H49" s="48"/>
      <c r="I49" s="48"/>
      <c r="J49" s="48">
        <v>30</v>
      </c>
      <c r="K49" s="48"/>
      <c r="L49" s="48"/>
      <c r="M49" s="38">
        <f t="shared" si="9"/>
        <v>42.656999999999996</v>
      </c>
      <c r="N49" s="50" t="str">
        <f>IF(M48&lt;&gt;M49,".","")</f>
        <v/>
      </c>
      <c r="O49" s="43" t="str">
        <f>IF(SUM(D49:L49)&gt;100,"^","")</f>
        <v/>
      </c>
    </row>
    <row r="50" spans="2:15" s="31" customFormat="1" ht="15" customHeight="1">
      <c r="B50" s="81" t="s">
        <v>367</v>
      </c>
      <c r="C50" s="78" t="s">
        <v>26</v>
      </c>
      <c r="D50" s="79">
        <v>2</v>
      </c>
      <c r="E50" s="79"/>
      <c r="F50" s="79">
        <v>10.157</v>
      </c>
      <c r="G50" s="79"/>
      <c r="H50" s="79"/>
      <c r="I50" s="79"/>
      <c r="J50" s="79">
        <v>15.9</v>
      </c>
      <c r="K50" s="79"/>
      <c r="L50" s="79"/>
      <c r="M50" s="80">
        <f>IF(SUM(D50:L50)=0,"",IF(SUM(D50:L50)&gt;100,100,SUM(D50:L50)))</f>
        <v>28.057000000000002</v>
      </c>
      <c r="N50" s="32" t="str">
        <f>IF(AND(M50&lt;&gt;"",OR(M48&lt;&gt;M49,M49&lt;&gt;M50)),"*","")</f>
        <v>*</v>
      </c>
      <c r="O50" s="45" t="str">
        <f>IF(SUM(D50:L50)=0,"",IF(SUM(D50:L50)&gt;100,"^",IF(SUM(D50:L50)&lt;30,"Ödeme Yok!","")))</f>
        <v>Ödeme Yok!</v>
      </c>
    </row>
    <row r="51" spans="2:15" ht="3" customHeight="1">
      <c r="B51" s="33"/>
      <c r="C51" s="39"/>
      <c r="D51" s="39"/>
      <c r="E51" s="39"/>
      <c r="F51" s="39"/>
      <c r="G51" s="39"/>
      <c r="H51" s="39"/>
      <c r="I51" s="39"/>
      <c r="J51" s="39"/>
      <c r="K51" s="39"/>
      <c r="L51" s="39"/>
      <c r="M51" s="39"/>
      <c r="N51" s="42"/>
    </row>
    <row r="52" spans="2:15" s="31" customFormat="1" ht="15" customHeight="1">
      <c r="B52" s="47" t="s">
        <v>47</v>
      </c>
      <c r="C52" s="37" t="s">
        <v>30</v>
      </c>
      <c r="D52" s="48"/>
      <c r="E52" s="48"/>
      <c r="F52" s="48">
        <v>30</v>
      </c>
      <c r="G52" s="48"/>
      <c r="H52" s="48"/>
      <c r="I52" s="48"/>
      <c r="J52" s="48">
        <v>8.5500000000000007</v>
      </c>
      <c r="K52" s="48"/>
      <c r="L52" s="48"/>
      <c r="M52" s="38">
        <f t="shared" ref="M52:M53" si="10">IF(SUM(D52:L52)=0,"",IF(SUM(D52:L52)&gt;100,100,SUM(D52:L52)))</f>
        <v>38.549999999999997</v>
      </c>
      <c r="N52" s="42"/>
      <c r="O52" s="44" t="str">
        <f>IF(SUM(D52:L52)&gt;100,"^","")</f>
        <v/>
      </c>
    </row>
    <row r="53" spans="2:15" s="31" customFormat="1" ht="15" customHeight="1">
      <c r="B53" s="49" t="s">
        <v>369</v>
      </c>
      <c r="C53" s="37" t="s">
        <v>50</v>
      </c>
      <c r="D53" s="48"/>
      <c r="E53" s="48"/>
      <c r="F53" s="48">
        <v>30</v>
      </c>
      <c r="G53" s="48"/>
      <c r="H53" s="48"/>
      <c r="I53" s="48"/>
      <c r="J53" s="48">
        <v>8.5500000000000007</v>
      </c>
      <c r="K53" s="48"/>
      <c r="L53" s="48"/>
      <c r="M53" s="38">
        <f t="shared" si="10"/>
        <v>38.549999999999997</v>
      </c>
      <c r="N53" s="50" t="str">
        <f>IF(M52&lt;&gt;M53,".","")</f>
        <v/>
      </c>
      <c r="O53" s="43" t="str">
        <f>IF(SUM(D53:L53)&gt;100,"^","")</f>
        <v/>
      </c>
    </row>
    <row r="54" spans="2:15" s="31" customFormat="1" ht="15" customHeight="1">
      <c r="B54" s="81" t="s">
        <v>367</v>
      </c>
      <c r="C54" s="78" t="s">
        <v>26</v>
      </c>
      <c r="D54" s="79"/>
      <c r="E54" s="79"/>
      <c r="F54" s="79">
        <v>30</v>
      </c>
      <c r="G54" s="79"/>
      <c r="H54" s="79"/>
      <c r="I54" s="79"/>
      <c r="J54" s="79">
        <v>8.25</v>
      </c>
      <c r="K54" s="79"/>
      <c r="L54" s="79"/>
      <c r="M54" s="80">
        <f>IF(SUM(D54:L54)=0,"",IF(SUM(D54:L54)&gt;100,100,SUM(D54:L54)))</f>
        <v>38.25</v>
      </c>
      <c r="N54" s="32" t="str">
        <f>IF(AND(M54&lt;&gt;"",OR(M52&lt;&gt;M53,M53&lt;&gt;M54)),"*","")</f>
        <v>*</v>
      </c>
      <c r="O54" s="45" t="str">
        <f>IF(SUM(D54:L54)=0,"",IF(SUM(D54:L54)&gt;100,"^",IF(SUM(D54:L54)&lt;30,"Ödeme Yok!","")))</f>
        <v/>
      </c>
    </row>
    <row r="55" spans="2:15" ht="3" customHeight="1">
      <c r="B55" s="33"/>
      <c r="C55" s="39"/>
      <c r="D55" s="39"/>
      <c r="E55" s="39"/>
      <c r="F55" s="39"/>
      <c r="G55" s="39"/>
      <c r="H55" s="39"/>
      <c r="I55" s="39"/>
      <c r="J55" s="39"/>
      <c r="K55" s="39"/>
      <c r="L55" s="39"/>
      <c r="M55" s="39"/>
      <c r="N55" s="42"/>
    </row>
    <row r="56" spans="2:15" s="31" customFormat="1" ht="15" customHeight="1">
      <c r="B56" s="47" t="s">
        <v>127</v>
      </c>
      <c r="C56" s="37" t="s">
        <v>30</v>
      </c>
      <c r="D56" s="48"/>
      <c r="E56" s="48"/>
      <c r="F56" s="48">
        <v>13.457000000000001</v>
      </c>
      <c r="G56" s="48"/>
      <c r="H56" s="48"/>
      <c r="I56" s="48"/>
      <c r="J56" s="48">
        <v>30</v>
      </c>
      <c r="K56" s="48"/>
      <c r="L56" s="48"/>
      <c r="M56" s="38">
        <f t="shared" ref="M56:M57" si="11">IF(SUM(D56:L56)=0,"",IF(SUM(D56:L56)&gt;100,100,SUM(D56:L56)))</f>
        <v>43.457000000000001</v>
      </c>
      <c r="N56" s="42"/>
      <c r="O56" s="44" t="str">
        <f>IF(SUM(D56:L56)&gt;100,"^","")</f>
        <v/>
      </c>
    </row>
    <row r="57" spans="2:15" s="31" customFormat="1" ht="15" customHeight="1">
      <c r="B57" s="49" t="s">
        <v>370</v>
      </c>
      <c r="C57" s="37" t="s">
        <v>50</v>
      </c>
      <c r="D57" s="48"/>
      <c r="E57" s="48"/>
      <c r="F57" s="48">
        <v>13.457000000000001</v>
      </c>
      <c r="G57" s="48"/>
      <c r="H57" s="48"/>
      <c r="I57" s="48"/>
      <c r="J57" s="48">
        <v>30</v>
      </c>
      <c r="K57" s="48"/>
      <c r="L57" s="48"/>
      <c r="M57" s="38">
        <f t="shared" si="11"/>
        <v>43.457000000000001</v>
      </c>
      <c r="N57" s="50" t="str">
        <f>IF(M56&lt;&gt;M57,".","")</f>
        <v/>
      </c>
      <c r="O57" s="43" t="str">
        <f>IF(SUM(D57:L57)&gt;100,"^","")</f>
        <v/>
      </c>
    </row>
    <row r="58" spans="2:15" s="31" customFormat="1" ht="15" customHeight="1">
      <c r="B58" s="81" t="s">
        <v>371</v>
      </c>
      <c r="C58" s="78" t="s">
        <v>26</v>
      </c>
      <c r="D58" s="79"/>
      <c r="E58" s="79"/>
      <c r="F58" s="79">
        <v>13.457000000000001</v>
      </c>
      <c r="G58" s="79"/>
      <c r="H58" s="79"/>
      <c r="I58" s="79"/>
      <c r="J58" s="79">
        <v>30</v>
      </c>
      <c r="K58" s="79"/>
      <c r="L58" s="79"/>
      <c r="M58" s="80">
        <f>IF(SUM(D58:L58)=0,"",IF(SUM(D58:L58)&gt;100,100,SUM(D58:L58)))</f>
        <v>43.457000000000001</v>
      </c>
      <c r="N58" s="32" t="str">
        <f>IF(AND(M58&lt;&gt;"",OR(M56&lt;&gt;M57,M57&lt;&gt;M58)),"*","")</f>
        <v/>
      </c>
      <c r="O58" s="45" t="str">
        <f>IF(SUM(D58:L58)=0,"",IF(SUM(D58:L58)&gt;100,"^",IF(SUM(D58:L58)&lt;30,"Ödeme Yok!","")))</f>
        <v/>
      </c>
    </row>
    <row r="59" spans="2:15" ht="3" customHeight="1">
      <c r="B59" s="33"/>
      <c r="C59" s="39"/>
      <c r="D59" s="39"/>
      <c r="E59" s="39"/>
      <c r="F59" s="39"/>
      <c r="G59" s="39"/>
      <c r="H59" s="39"/>
      <c r="I59" s="39"/>
      <c r="J59" s="39"/>
      <c r="K59" s="39"/>
      <c r="L59" s="39"/>
      <c r="M59" s="39"/>
      <c r="N59" s="42"/>
    </row>
    <row r="60" spans="2:15" s="31" customFormat="1" ht="15" customHeight="1">
      <c r="B60" s="47" t="s">
        <v>47</v>
      </c>
      <c r="C60" s="37" t="s">
        <v>30</v>
      </c>
      <c r="D60" s="48"/>
      <c r="E60" s="48"/>
      <c r="F60" s="48">
        <v>30</v>
      </c>
      <c r="G60" s="48"/>
      <c r="H60" s="48"/>
      <c r="I60" s="48"/>
      <c r="J60" s="48">
        <v>24.75</v>
      </c>
      <c r="K60" s="48">
        <v>2.4</v>
      </c>
      <c r="L60" s="48"/>
      <c r="M60" s="38">
        <f t="shared" ref="M60:M61" si="12">IF(SUM(D60:L60)=0,"",IF(SUM(D60:L60)&gt;100,100,SUM(D60:L60)))</f>
        <v>57.15</v>
      </c>
      <c r="N60" s="42"/>
      <c r="O60" s="44" t="str">
        <f>IF(SUM(D60:L60)&gt;100,"^","")</f>
        <v/>
      </c>
    </row>
    <row r="61" spans="2:15" s="31" customFormat="1" ht="15" customHeight="1">
      <c r="B61" s="49" t="s">
        <v>372</v>
      </c>
      <c r="C61" s="37" t="s">
        <v>50</v>
      </c>
      <c r="D61" s="48"/>
      <c r="E61" s="48"/>
      <c r="F61" s="48">
        <v>30</v>
      </c>
      <c r="G61" s="48"/>
      <c r="H61" s="48"/>
      <c r="I61" s="48"/>
      <c r="J61" s="48">
        <v>24.75</v>
      </c>
      <c r="K61" s="48">
        <v>2.4</v>
      </c>
      <c r="L61" s="48"/>
      <c r="M61" s="38">
        <f t="shared" si="12"/>
        <v>57.15</v>
      </c>
      <c r="N61" s="50" t="str">
        <f>IF(M60&lt;&gt;M61,".","")</f>
        <v/>
      </c>
      <c r="O61" s="43" t="str">
        <f>IF(SUM(D61:L61)&gt;100,"^","")</f>
        <v/>
      </c>
    </row>
    <row r="62" spans="2:15" s="31" customFormat="1" ht="15" customHeight="1">
      <c r="B62" s="81" t="s">
        <v>371</v>
      </c>
      <c r="C62" s="78" t="s">
        <v>26</v>
      </c>
      <c r="D62" s="79"/>
      <c r="E62" s="79"/>
      <c r="F62" s="79">
        <v>30</v>
      </c>
      <c r="G62" s="79"/>
      <c r="H62" s="79"/>
      <c r="I62" s="79"/>
      <c r="J62" s="79">
        <v>26.55</v>
      </c>
      <c r="K62" s="79">
        <v>0</v>
      </c>
      <c r="L62" s="79"/>
      <c r="M62" s="80">
        <f>IF(SUM(D62:L62)=0,"",IF(SUM(D62:L62)&gt;100,100,SUM(D62:L62)))</f>
        <v>56.55</v>
      </c>
      <c r="N62" s="32" t="str">
        <f>IF(AND(M62&lt;&gt;"",OR(M60&lt;&gt;M61,M61&lt;&gt;M62)),"*","")</f>
        <v>*</v>
      </c>
      <c r="O62" s="45" t="str">
        <f>IF(SUM(D62:L62)=0,"",IF(SUM(D62:L62)&gt;100,"^",IF(SUM(D62:L62)&lt;30,"Ödeme Yok!","")))</f>
        <v/>
      </c>
    </row>
    <row r="63" spans="2:15" ht="3" customHeight="1">
      <c r="B63" s="33"/>
      <c r="C63" s="39"/>
      <c r="D63" s="39"/>
      <c r="E63" s="39"/>
      <c r="F63" s="39"/>
      <c r="G63" s="39"/>
      <c r="H63" s="39"/>
      <c r="I63" s="39"/>
      <c r="J63" s="39"/>
      <c r="K63" s="39"/>
      <c r="L63" s="39"/>
      <c r="M63" s="39"/>
      <c r="N63" s="42"/>
    </row>
    <row r="64" spans="2:15" s="31" customFormat="1" ht="15" customHeight="1">
      <c r="B64" s="47" t="s">
        <v>127</v>
      </c>
      <c r="C64" s="37" t="s">
        <v>30</v>
      </c>
      <c r="D64" s="48"/>
      <c r="E64" s="48"/>
      <c r="F64" s="48">
        <v>13.5</v>
      </c>
      <c r="G64" s="48"/>
      <c r="H64" s="48"/>
      <c r="I64" s="48"/>
      <c r="J64" s="48">
        <v>23.55</v>
      </c>
      <c r="K64" s="48"/>
      <c r="L64" s="48"/>
      <c r="M64" s="38">
        <f t="shared" ref="M64:M65" si="13">IF(SUM(D64:L64)=0,"",IF(SUM(D64:L64)&gt;100,100,SUM(D64:L64)))</f>
        <v>37.049999999999997</v>
      </c>
      <c r="N64" s="42"/>
      <c r="O64" s="44" t="str">
        <f>IF(SUM(D64:L64)&gt;100,"^","")</f>
        <v/>
      </c>
    </row>
    <row r="65" spans="2:15" s="31" customFormat="1" ht="15" customHeight="1">
      <c r="B65" s="49" t="s">
        <v>373</v>
      </c>
      <c r="C65" s="37" t="s">
        <v>50</v>
      </c>
      <c r="D65" s="48"/>
      <c r="E65" s="48"/>
      <c r="F65" s="48">
        <v>13.5</v>
      </c>
      <c r="G65" s="48"/>
      <c r="H65" s="48"/>
      <c r="I65" s="48"/>
      <c r="J65" s="48">
        <v>23.55</v>
      </c>
      <c r="K65" s="48"/>
      <c r="L65" s="48"/>
      <c r="M65" s="38">
        <f t="shared" si="13"/>
        <v>37.049999999999997</v>
      </c>
      <c r="N65" s="50" t="str">
        <f>IF(M64&lt;&gt;M65,".","")</f>
        <v/>
      </c>
      <c r="O65" s="43" t="str">
        <f>IF(SUM(D65:L65)&gt;100,"^","")</f>
        <v/>
      </c>
    </row>
    <row r="66" spans="2:15" s="31" customFormat="1" ht="15" customHeight="1">
      <c r="B66" s="81" t="s">
        <v>374</v>
      </c>
      <c r="C66" s="78" t="s">
        <v>26</v>
      </c>
      <c r="D66" s="79"/>
      <c r="E66" s="79"/>
      <c r="F66" s="79">
        <v>13.5</v>
      </c>
      <c r="G66" s="79"/>
      <c r="H66" s="79"/>
      <c r="I66" s="79"/>
      <c r="J66" s="79">
        <v>22.5</v>
      </c>
      <c r="K66" s="79"/>
      <c r="L66" s="79"/>
      <c r="M66" s="80">
        <f>IF(SUM(D66:L66)=0,"",IF(SUM(D66:L66)&gt;100,100,SUM(D66:L66)))</f>
        <v>36</v>
      </c>
      <c r="N66" s="32" t="str">
        <f>IF(AND(M66&lt;&gt;"",OR(M64&lt;&gt;M65,M65&lt;&gt;M66)),"*","")</f>
        <v>*</v>
      </c>
      <c r="O66" s="45" t="str">
        <f>IF(SUM(D66:L66)=0,"",IF(SUM(D66:L66)&gt;100,"^",IF(SUM(D66:L66)&lt;30,"Ödeme Yok!","")))</f>
        <v/>
      </c>
    </row>
    <row r="67" spans="2:15" ht="3" customHeight="1">
      <c r="B67" s="33"/>
      <c r="C67" s="39"/>
      <c r="D67" s="39"/>
      <c r="E67" s="39"/>
      <c r="F67" s="39"/>
      <c r="G67" s="39"/>
      <c r="H67" s="39"/>
      <c r="I67" s="39"/>
      <c r="J67" s="39"/>
      <c r="K67" s="39"/>
      <c r="L67" s="39"/>
      <c r="M67" s="39"/>
      <c r="N67" s="42"/>
    </row>
    <row r="68" spans="2:15" s="31" customFormat="1" ht="15" customHeight="1">
      <c r="B68" s="47" t="s">
        <v>47</v>
      </c>
      <c r="C68" s="37" t="s">
        <v>30</v>
      </c>
      <c r="D68" s="48"/>
      <c r="E68" s="48"/>
      <c r="F68" s="48"/>
      <c r="G68" s="48"/>
      <c r="H68" s="48"/>
      <c r="I68" s="48"/>
      <c r="J68" s="48">
        <v>30</v>
      </c>
      <c r="K68" s="48"/>
      <c r="L68" s="48"/>
      <c r="M68" s="38">
        <f t="shared" ref="M68:M69" si="14">IF(SUM(D68:L68)=0,"",IF(SUM(D68:L68)&gt;100,100,SUM(D68:L68)))</f>
        <v>30</v>
      </c>
      <c r="N68" s="42"/>
      <c r="O68" s="44" t="str">
        <f>IF(SUM(D68:L68)&gt;100,"^","")</f>
        <v/>
      </c>
    </row>
    <row r="69" spans="2:15" s="31" customFormat="1" ht="15" customHeight="1">
      <c r="B69" s="49" t="s">
        <v>376</v>
      </c>
      <c r="C69" s="37" t="s">
        <v>50</v>
      </c>
      <c r="D69" s="48"/>
      <c r="E69" s="48"/>
      <c r="F69" s="48"/>
      <c r="G69" s="48"/>
      <c r="H69" s="48"/>
      <c r="I69" s="48"/>
      <c r="J69" s="48">
        <v>30</v>
      </c>
      <c r="K69" s="48"/>
      <c r="L69" s="48"/>
      <c r="M69" s="38">
        <f t="shared" si="14"/>
        <v>30</v>
      </c>
      <c r="N69" s="50" t="str">
        <f>IF(M68&lt;&gt;M69,".","")</f>
        <v/>
      </c>
      <c r="O69" s="43" t="str">
        <f>IF(SUM(D69:L69)&gt;100,"^","")</f>
        <v/>
      </c>
    </row>
    <row r="70" spans="2:15" s="31" customFormat="1" ht="15" customHeight="1">
      <c r="B70" s="81" t="s">
        <v>375</v>
      </c>
      <c r="C70" s="78" t="s">
        <v>26</v>
      </c>
      <c r="D70" s="79"/>
      <c r="E70" s="79"/>
      <c r="F70" s="79"/>
      <c r="G70" s="79"/>
      <c r="H70" s="79"/>
      <c r="I70" s="79"/>
      <c r="J70" s="79">
        <v>28.8</v>
      </c>
      <c r="K70" s="79"/>
      <c r="L70" s="79"/>
      <c r="M70" s="80">
        <f>IF(SUM(D70:L70)=0,"",IF(SUM(D70:L70)&gt;100,100,SUM(D70:L70)))</f>
        <v>28.8</v>
      </c>
      <c r="N70" s="32" t="str">
        <f>IF(AND(M70&lt;&gt;"",OR(M68&lt;&gt;M69,M69&lt;&gt;M70)),"*","")</f>
        <v>*</v>
      </c>
      <c r="O70" s="45" t="str">
        <f>IF(SUM(D70:L70)=0,"",IF(SUM(D70:L70)&gt;100,"^",IF(SUM(D70:L70)&lt;30,"Ödeme Yok!","")))</f>
        <v>Ödeme Yok!</v>
      </c>
    </row>
    <row r="71" spans="2:15" ht="3" customHeight="1">
      <c r="B71" s="33"/>
      <c r="C71" s="39"/>
      <c r="D71" s="39"/>
      <c r="E71" s="39"/>
      <c r="F71" s="39"/>
      <c r="G71" s="39"/>
      <c r="H71" s="39"/>
      <c r="I71" s="39"/>
      <c r="J71" s="39"/>
      <c r="K71" s="39"/>
      <c r="L71" s="39"/>
      <c r="M71" s="39"/>
      <c r="N71" s="42"/>
    </row>
    <row r="72" spans="2:15" s="31" customFormat="1" ht="15" customHeight="1">
      <c r="B72" s="47" t="s">
        <v>47</v>
      </c>
      <c r="C72" s="37" t="s">
        <v>30</v>
      </c>
      <c r="D72" s="48"/>
      <c r="E72" s="48"/>
      <c r="F72" s="48">
        <v>16.920000000000002</v>
      </c>
      <c r="G72" s="48"/>
      <c r="H72" s="48"/>
      <c r="I72" s="48"/>
      <c r="J72" s="48">
        <v>30</v>
      </c>
      <c r="K72" s="48"/>
      <c r="L72" s="48"/>
      <c r="M72" s="38">
        <f t="shared" ref="M72:M73" si="15">IF(SUM(D72:L72)=0,"",IF(SUM(D72:L72)&gt;100,100,SUM(D72:L72)))</f>
        <v>46.92</v>
      </c>
      <c r="N72" s="42"/>
      <c r="O72" s="44" t="str">
        <f>IF(SUM(D72:L72)&gt;100,"^","")</f>
        <v/>
      </c>
    </row>
    <row r="73" spans="2:15" s="31" customFormat="1" ht="15" customHeight="1">
      <c r="B73" s="49" t="s">
        <v>377</v>
      </c>
      <c r="C73" s="37" t="s">
        <v>50</v>
      </c>
      <c r="D73" s="48"/>
      <c r="E73" s="48"/>
      <c r="F73" s="48">
        <v>16.920000000000002</v>
      </c>
      <c r="G73" s="48"/>
      <c r="H73" s="48"/>
      <c r="I73" s="48"/>
      <c r="J73" s="48">
        <v>30</v>
      </c>
      <c r="K73" s="48"/>
      <c r="L73" s="48"/>
      <c r="M73" s="38">
        <f t="shared" si="15"/>
        <v>46.92</v>
      </c>
      <c r="N73" s="50" t="str">
        <f>IF(M72&lt;&gt;M73,".","")</f>
        <v/>
      </c>
      <c r="O73" s="43" t="str">
        <f>IF(SUM(D73:L73)&gt;100,"^","")</f>
        <v/>
      </c>
    </row>
    <row r="74" spans="2:15" s="31" customFormat="1" ht="15" customHeight="1">
      <c r="B74" s="81" t="s">
        <v>375</v>
      </c>
      <c r="C74" s="78" t="s">
        <v>26</v>
      </c>
      <c r="D74" s="79"/>
      <c r="E74" s="79"/>
      <c r="F74" s="79">
        <v>16.920000000000002</v>
      </c>
      <c r="G74" s="79"/>
      <c r="H74" s="79"/>
      <c r="I74" s="79"/>
      <c r="J74" s="79">
        <v>25.2</v>
      </c>
      <c r="K74" s="79"/>
      <c r="L74" s="79"/>
      <c r="M74" s="80">
        <f>IF(SUM(D74:L74)=0,"",IF(SUM(D74:L74)&gt;100,100,SUM(D74:L74)))</f>
        <v>42.120000000000005</v>
      </c>
      <c r="N74" s="32" t="str">
        <f>IF(AND(M74&lt;&gt;"",OR(M72&lt;&gt;M73,M73&lt;&gt;M74)),"*","")</f>
        <v>*</v>
      </c>
      <c r="O74" s="45" t="str">
        <f>IF(SUM(D74:L74)=0,"",IF(SUM(D74:L74)&gt;100,"^",IF(SUM(D74:L74)&lt;30,"Ödeme Yok!","")))</f>
        <v/>
      </c>
    </row>
    <row r="75" spans="2:15" ht="3" customHeight="1">
      <c r="B75" s="33"/>
      <c r="C75" s="39"/>
      <c r="D75" s="39"/>
      <c r="E75" s="39"/>
      <c r="F75" s="39"/>
      <c r="G75" s="39"/>
      <c r="H75" s="39"/>
      <c r="I75" s="39"/>
      <c r="J75" s="39"/>
      <c r="K75" s="39"/>
      <c r="L75" s="39"/>
      <c r="M75" s="39"/>
      <c r="N75" s="42"/>
    </row>
    <row r="76" spans="2:15" s="31" customFormat="1" ht="15" customHeight="1">
      <c r="B76" s="47" t="s">
        <v>47</v>
      </c>
      <c r="C76" s="37" t="s">
        <v>30</v>
      </c>
      <c r="D76" s="48"/>
      <c r="E76" s="48"/>
      <c r="F76" s="48">
        <v>18.3</v>
      </c>
      <c r="G76" s="48"/>
      <c r="H76" s="48"/>
      <c r="I76" s="48"/>
      <c r="J76" s="48">
        <v>16.350000000000001</v>
      </c>
      <c r="K76" s="48"/>
      <c r="L76" s="48"/>
      <c r="M76" s="38">
        <f t="shared" ref="M76:M77" si="16">IF(SUM(D76:L76)=0,"",IF(SUM(D76:L76)&gt;100,100,SUM(D76:L76)))</f>
        <v>34.650000000000006</v>
      </c>
      <c r="N76" s="42"/>
      <c r="O76" s="44" t="str">
        <f>IF(SUM(D76:L76)&gt;100,"^","")</f>
        <v/>
      </c>
    </row>
    <row r="77" spans="2:15" s="31" customFormat="1" ht="15" customHeight="1">
      <c r="B77" s="49" t="s">
        <v>378</v>
      </c>
      <c r="C77" s="37" t="s">
        <v>50</v>
      </c>
      <c r="D77" s="48"/>
      <c r="E77" s="48"/>
      <c r="F77" s="48">
        <v>18.3</v>
      </c>
      <c r="G77" s="48"/>
      <c r="H77" s="48"/>
      <c r="I77" s="48"/>
      <c r="J77" s="48">
        <v>16.350000000000001</v>
      </c>
      <c r="K77" s="48"/>
      <c r="L77" s="48"/>
      <c r="M77" s="38">
        <f t="shared" si="16"/>
        <v>34.650000000000006</v>
      </c>
      <c r="N77" s="50" t="str">
        <f>IF(M76&lt;&gt;M77,".","")</f>
        <v/>
      </c>
      <c r="O77" s="43" t="str">
        <f>IF(SUM(D77:L77)&gt;100,"^","")</f>
        <v/>
      </c>
    </row>
    <row r="78" spans="2:15" s="31" customFormat="1" ht="15" customHeight="1">
      <c r="B78" s="81" t="s">
        <v>375</v>
      </c>
      <c r="C78" s="78" t="s">
        <v>26</v>
      </c>
      <c r="D78" s="79"/>
      <c r="E78" s="79"/>
      <c r="F78" s="79">
        <v>18.3</v>
      </c>
      <c r="G78" s="79"/>
      <c r="H78" s="79"/>
      <c r="I78" s="79"/>
      <c r="J78" s="79">
        <v>16.350000000000001</v>
      </c>
      <c r="K78" s="79"/>
      <c r="L78" s="79"/>
      <c r="M78" s="80">
        <f>IF(SUM(D78:L78)=0,"",IF(SUM(D78:L78)&gt;100,100,SUM(D78:L78)))</f>
        <v>34.650000000000006</v>
      </c>
      <c r="N78" s="32" t="str">
        <f>IF(AND(M78&lt;&gt;"",OR(M76&lt;&gt;M77,M77&lt;&gt;M78)),"*","")</f>
        <v/>
      </c>
      <c r="O78" s="45" t="str">
        <f>IF(SUM(D78:L78)=0,"",IF(SUM(D78:L78)&gt;100,"^",IF(SUM(D78:L78)&lt;30,"Ödeme Yok!","")))</f>
        <v/>
      </c>
    </row>
    <row r="79" spans="2:15" ht="3" customHeight="1">
      <c r="B79" s="33"/>
      <c r="C79" s="39"/>
      <c r="D79" s="39"/>
      <c r="E79" s="39"/>
      <c r="F79" s="39"/>
      <c r="G79" s="39"/>
      <c r="H79" s="39"/>
      <c r="I79" s="39"/>
      <c r="J79" s="39"/>
      <c r="K79" s="39"/>
      <c r="L79" s="39"/>
      <c r="M79" s="39"/>
      <c r="N79" s="42"/>
    </row>
    <row r="80" spans="2:15" s="31" customFormat="1" ht="15" customHeight="1">
      <c r="B80" s="47" t="s">
        <v>47</v>
      </c>
      <c r="C80" s="37" t="s">
        <v>30</v>
      </c>
      <c r="D80" s="48"/>
      <c r="E80" s="48"/>
      <c r="F80" s="48">
        <v>30</v>
      </c>
      <c r="G80" s="48"/>
      <c r="H80" s="48"/>
      <c r="I80" s="48"/>
      <c r="J80" s="48">
        <v>6.75</v>
      </c>
      <c r="K80" s="48"/>
      <c r="L80" s="48"/>
      <c r="M80" s="38">
        <f t="shared" ref="M80:M81" si="17">IF(SUM(D80:L80)=0,"",IF(SUM(D80:L80)&gt;100,100,SUM(D80:L80)))</f>
        <v>36.75</v>
      </c>
      <c r="N80" s="42"/>
      <c r="O80" s="44" t="str">
        <f>IF(SUM(D80:L80)&gt;100,"^","")</f>
        <v/>
      </c>
    </row>
    <row r="81" spans="2:15" s="31" customFormat="1" ht="15" customHeight="1">
      <c r="B81" s="49" t="s">
        <v>379</v>
      </c>
      <c r="C81" s="37" t="s">
        <v>50</v>
      </c>
      <c r="D81" s="48"/>
      <c r="E81" s="48"/>
      <c r="F81" s="48">
        <v>30</v>
      </c>
      <c r="G81" s="48"/>
      <c r="H81" s="48"/>
      <c r="I81" s="48"/>
      <c r="J81" s="48">
        <v>6.75</v>
      </c>
      <c r="K81" s="48"/>
      <c r="L81" s="48"/>
      <c r="M81" s="38">
        <f t="shared" si="17"/>
        <v>36.75</v>
      </c>
      <c r="N81" s="50" t="str">
        <f>IF(M80&lt;&gt;M81,".","")</f>
        <v/>
      </c>
      <c r="O81" s="43" t="str">
        <f>IF(SUM(D81:L81)&gt;100,"^","")</f>
        <v/>
      </c>
    </row>
    <row r="82" spans="2:15" s="31" customFormat="1" ht="15" customHeight="1">
      <c r="B82" s="81" t="s">
        <v>380</v>
      </c>
      <c r="C82" s="78" t="s">
        <v>26</v>
      </c>
      <c r="D82" s="79"/>
      <c r="E82" s="79"/>
      <c r="F82" s="79">
        <v>30</v>
      </c>
      <c r="G82" s="79"/>
      <c r="H82" s="79"/>
      <c r="I82" s="79"/>
      <c r="J82" s="79">
        <v>6.75</v>
      </c>
      <c r="K82" s="79"/>
      <c r="L82" s="79"/>
      <c r="M82" s="80">
        <f>IF(SUM(D82:L82)=0,"",IF(SUM(D82:L82)&gt;100,100,SUM(D82:L82)))</f>
        <v>36.75</v>
      </c>
      <c r="N82" s="32" t="str">
        <f>IF(AND(M82&lt;&gt;"",OR(M80&lt;&gt;M81,M81&lt;&gt;M82)),"*","")</f>
        <v/>
      </c>
      <c r="O82" s="45" t="str">
        <f>IF(SUM(D82:L82)=0,"",IF(SUM(D82:L82)&gt;100,"^",IF(SUM(D82:L82)&lt;30,"Ödeme Yok!","")))</f>
        <v/>
      </c>
    </row>
    <row r="83" spans="2:15" s="30" customFormat="1" ht="3" customHeight="1">
      <c r="B83" s="25"/>
      <c r="C83" s="25"/>
      <c r="D83" s="26"/>
      <c r="E83" s="27"/>
      <c r="F83" s="27"/>
      <c r="G83" s="28"/>
      <c r="H83" s="27"/>
      <c r="I83" s="27"/>
      <c r="J83" s="27"/>
      <c r="K83" s="28"/>
      <c r="L83" s="27"/>
      <c r="M83" s="28"/>
      <c r="N83" s="29"/>
    </row>
    <row r="84" spans="2:15" s="31" customFormat="1" ht="15" customHeight="1">
      <c r="B84" s="47" t="s">
        <v>47</v>
      </c>
      <c r="C84" s="37" t="s">
        <v>30</v>
      </c>
      <c r="D84" s="48">
        <v>4</v>
      </c>
      <c r="E84" s="48"/>
      <c r="F84" s="48">
        <v>27</v>
      </c>
      <c r="G84" s="48"/>
      <c r="H84" s="48"/>
      <c r="I84" s="48"/>
      <c r="J84" s="48">
        <v>0.6</v>
      </c>
      <c r="K84" s="48"/>
      <c r="L84" s="48"/>
      <c r="M84" s="38">
        <f t="shared" ref="M84:M85" si="18">IF(SUM(D84:L84)=0,"",IF(SUM(D84:L84)&gt;100,100,SUM(D84:L84)))</f>
        <v>31.6</v>
      </c>
      <c r="N84" s="42"/>
      <c r="O84" s="44" t="str">
        <f>IF(SUM(D84:L84)&gt;100,"^","")</f>
        <v/>
      </c>
    </row>
    <row r="85" spans="2:15" s="31" customFormat="1" ht="15" customHeight="1">
      <c r="B85" s="49" t="s">
        <v>381</v>
      </c>
      <c r="C85" s="37" t="s">
        <v>50</v>
      </c>
      <c r="D85" s="48">
        <v>4</v>
      </c>
      <c r="E85" s="48"/>
      <c r="F85" s="48">
        <v>27</v>
      </c>
      <c r="G85" s="48"/>
      <c r="H85" s="48"/>
      <c r="I85" s="48"/>
      <c r="J85" s="48">
        <v>0.6</v>
      </c>
      <c r="K85" s="48"/>
      <c r="L85" s="48"/>
      <c r="M85" s="38">
        <f t="shared" si="18"/>
        <v>31.6</v>
      </c>
      <c r="N85" s="50" t="str">
        <f>IF(M84&lt;&gt;M85,".","")</f>
        <v/>
      </c>
      <c r="O85" s="43" t="str">
        <f>IF(SUM(D85:L85)&gt;100,"^","")</f>
        <v/>
      </c>
    </row>
    <row r="86" spans="2:15" s="31" customFormat="1" ht="15" customHeight="1">
      <c r="B86" s="81" t="s">
        <v>380</v>
      </c>
      <c r="C86" s="78" t="s">
        <v>26</v>
      </c>
      <c r="D86" s="79">
        <v>0</v>
      </c>
      <c r="E86" s="79"/>
      <c r="F86" s="79">
        <v>24</v>
      </c>
      <c r="G86" s="79"/>
      <c r="H86" s="79"/>
      <c r="I86" s="79"/>
      <c r="J86" s="79">
        <v>0.6</v>
      </c>
      <c r="K86" s="79"/>
      <c r="L86" s="79"/>
      <c r="M86" s="80">
        <f>IF(SUM(D86:L86)=0,"",IF(SUM(D86:L86)&gt;100,100,SUM(D86:L86)))</f>
        <v>24.6</v>
      </c>
      <c r="N86" s="32" t="str">
        <f>IF(AND(M86&lt;&gt;"",OR(M84&lt;&gt;M85,M85&lt;&gt;M86)),"*","")</f>
        <v>*</v>
      </c>
      <c r="O86" s="45" t="str">
        <f>IF(SUM(D86:L86)=0,"",IF(SUM(D86:L86)&gt;100,"^",IF(SUM(D86:L86)&lt;30,"Ödeme Yok!","")))</f>
        <v>Ödeme Yok!</v>
      </c>
    </row>
    <row r="87" spans="2:15" ht="3" customHeight="1">
      <c r="B87" s="33"/>
      <c r="C87" s="39"/>
      <c r="D87" s="39"/>
      <c r="E87" s="39"/>
      <c r="F87" s="39"/>
      <c r="G87" s="39"/>
      <c r="H87" s="39"/>
      <c r="I87" s="39"/>
      <c r="J87" s="39"/>
      <c r="K87" s="39"/>
      <c r="L87" s="39"/>
      <c r="M87" s="39"/>
      <c r="N87" s="42"/>
    </row>
    <row r="88" spans="2:15" s="31" customFormat="1" ht="15" customHeight="1">
      <c r="B88" s="47" t="s">
        <v>127</v>
      </c>
      <c r="C88" s="37" t="s">
        <v>30</v>
      </c>
      <c r="D88" s="48"/>
      <c r="E88" s="48"/>
      <c r="F88" s="48">
        <v>30</v>
      </c>
      <c r="G88" s="48"/>
      <c r="H88" s="48"/>
      <c r="I88" s="48"/>
      <c r="J88" s="48">
        <v>30</v>
      </c>
      <c r="K88" s="48"/>
      <c r="L88" s="48"/>
      <c r="M88" s="38">
        <f t="shared" ref="M88:M89" si="19">IF(SUM(D88:L88)=0,"",IF(SUM(D88:L88)&gt;100,100,SUM(D88:L88)))</f>
        <v>60</v>
      </c>
      <c r="N88" s="42"/>
      <c r="O88" s="44" t="str">
        <f>IF(SUM(D88:L88)&gt;100,"^","")</f>
        <v/>
      </c>
    </row>
    <row r="89" spans="2:15" s="31" customFormat="1" ht="15" customHeight="1">
      <c r="B89" s="49" t="s">
        <v>382</v>
      </c>
      <c r="C89" s="37" t="s">
        <v>50</v>
      </c>
      <c r="D89" s="48"/>
      <c r="E89" s="48"/>
      <c r="F89" s="48">
        <v>30</v>
      </c>
      <c r="G89" s="48"/>
      <c r="H89" s="48"/>
      <c r="I89" s="48"/>
      <c r="J89" s="48">
        <v>30</v>
      </c>
      <c r="K89" s="48"/>
      <c r="L89" s="48"/>
      <c r="M89" s="38">
        <f t="shared" si="19"/>
        <v>60</v>
      </c>
      <c r="N89" s="50" t="str">
        <f>IF(M88&lt;&gt;M89,".","")</f>
        <v/>
      </c>
      <c r="O89" s="43" t="str">
        <f>IF(SUM(D89:L89)&gt;100,"^","")</f>
        <v/>
      </c>
    </row>
    <row r="90" spans="2:15" s="31" customFormat="1" ht="15" customHeight="1">
      <c r="B90" s="81" t="s">
        <v>383</v>
      </c>
      <c r="C90" s="78" t="s">
        <v>26</v>
      </c>
      <c r="D90" s="79"/>
      <c r="E90" s="79"/>
      <c r="F90" s="79">
        <v>30</v>
      </c>
      <c r="G90" s="79"/>
      <c r="H90" s="79"/>
      <c r="I90" s="79"/>
      <c r="J90" s="79">
        <v>30</v>
      </c>
      <c r="K90" s="79"/>
      <c r="L90" s="79"/>
      <c r="M90" s="80">
        <f>IF(SUM(D90:L90)=0,"",IF(SUM(D90:L90)&gt;100,100,SUM(D90:L90)))</f>
        <v>60</v>
      </c>
      <c r="N90" s="32" t="str">
        <f>IF(AND(M90&lt;&gt;"",OR(M88&lt;&gt;M89,M89&lt;&gt;M90)),"*","")</f>
        <v/>
      </c>
      <c r="O90" s="45" t="str">
        <f>IF(SUM(D90:L90)=0,"",IF(SUM(D90:L90)&gt;100,"^",IF(SUM(D90:L90)&lt;30,"Ödeme Yok!","")))</f>
        <v/>
      </c>
    </row>
    <row r="91" spans="2:15" ht="3" customHeight="1">
      <c r="B91" s="33"/>
      <c r="C91" s="39"/>
      <c r="D91" s="39"/>
      <c r="E91" s="39"/>
      <c r="F91" s="39"/>
      <c r="G91" s="39"/>
      <c r="H91" s="39"/>
      <c r="I91" s="39"/>
      <c r="J91" s="39"/>
      <c r="K91" s="39"/>
      <c r="L91" s="39"/>
      <c r="M91" s="39"/>
      <c r="N91" s="42"/>
    </row>
    <row r="92" spans="2:15" s="31" customFormat="1" ht="15" customHeight="1">
      <c r="B92" s="47" t="s">
        <v>128</v>
      </c>
      <c r="C92" s="37" t="s">
        <v>30</v>
      </c>
      <c r="D92" s="48"/>
      <c r="E92" s="48"/>
      <c r="F92" s="48">
        <v>9.9</v>
      </c>
      <c r="G92" s="48"/>
      <c r="H92" s="48"/>
      <c r="I92" s="48"/>
      <c r="J92" s="48">
        <v>20.399999999999999</v>
      </c>
      <c r="K92" s="48"/>
      <c r="L92" s="48"/>
      <c r="M92" s="38">
        <f t="shared" ref="M92:M93" si="20">IF(SUM(D92:L92)=0,"",IF(SUM(D92:L92)&gt;100,100,SUM(D92:L92)))</f>
        <v>30.299999999999997</v>
      </c>
      <c r="N92" s="42"/>
      <c r="O92" s="44" t="str">
        <f>IF(SUM(D92:L92)&gt;100,"^","")</f>
        <v/>
      </c>
    </row>
    <row r="93" spans="2:15" s="31" customFormat="1" ht="15" customHeight="1">
      <c r="B93" s="49" t="s">
        <v>384</v>
      </c>
      <c r="C93" s="37" t="s">
        <v>50</v>
      </c>
      <c r="D93" s="48"/>
      <c r="E93" s="48"/>
      <c r="F93" s="48">
        <v>9.9</v>
      </c>
      <c r="G93" s="48"/>
      <c r="H93" s="48"/>
      <c r="I93" s="48"/>
      <c r="J93" s="48">
        <v>20.399999999999999</v>
      </c>
      <c r="K93" s="48"/>
      <c r="L93" s="48"/>
      <c r="M93" s="38">
        <f t="shared" si="20"/>
        <v>30.299999999999997</v>
      </c>
      <c r="N93" s="50" t="str">
        <f>IF(M92&lt;&gt;M93,".","")</f>
        <v/>
      </c>
      <c r="O93" s="43" t="str">
        <f>IF(SUM(D93:L93)&gt;100,"^","")</f>
        <v/>
      </c>
    </row>
    <row r="94" spans="2:15" s="31" customFormat="1" ht="15" customHeight="1">
      <c r="B94" s="81" t="s">
        <v>383</v>
      </c>
      <c r="C94" s="78" t="s">
        <v>26</v>
      </c>
      <c r="D94" s="79"/>
      <c r="E94" s="79"/>
      <c r="F94" s="79">
        <v>9.9</v>
      </c>
      <c r="G94" s="79"/>
      <c r="H94" s="79"/>
      <c r="I94" s="79"/>
      <c r="J94" s="79">
        <v>20.399999999999999</v>
      </c>
      <c r="K94" s="79"/>
      <c r="L94" s="79"/>
      <c r="M94" s="80">
        <f>IF(SUM(D94:L94)=0,"",IF(SUM(D94:L94)&gt;100,100,SUM(D94:L94)))</f>
        <v>30.299999999999997</v>
      </c>
      <c r="N94" s="32" t="str">
        <f>IF(AND(M94&lt;&gt;"",OR(M92&lt;&gt;M93,M93&lt;&gt;M94)),"*","")</f>
        <v/>
      </c>
      <c r="O94" s="45" t="str">
        <f>IF(SUM(D94:L94)=0,"",IF(SUM(D94:L94)&gt;100,"^",IF(SUM(D94:L94)&lt;30,"Ödeme Yok!","")))</f>
        <v/>
      </c>
    </row>
    <row r="95" spans="2:15" ht="3" customHeight="1">
      <c r="B95" s="33"/>
      <c r="C95" s="39"/>
      <c r="D95" s="39"/>
      <c r="E95" s="39"/>
      <c r="F95" s="39"/>
      <c r="G95" s="39"/>
      <c r="H95" s="39"/>
      <c r="I95" s="39"/>
      <c r="J95" s="39"/>
      <c r="K95" s="39"/>
      <c r="L95" s="39"/>
      <c r="M95" s="39"/>
      <c r="N95" s="42"/>
    </row>
    <row r="96" spans="2:15" s="31" customFormat="1" ht="15" customHeight="1">
      <c r="B96" s="47" t="s">
        <v>127</v>
      </c>
      <c r="C96" s="37" t="s">
        <v>30</v>
      </c>
      <c r="D96" s="48"/>
      <c r="E96" s="48"/>
      <c r="F96" s="48">
        <v>8.6999999999999993</v>
      </c>
      <c r="G96" s="48"/>
      <c r="H96" s="48"/>
      <c r="I96" s="48"/>
      <c r="J96" s="48">
        <v>26.1</v>
      </c>
      <c r="K96" s="48"/>
      <c r="L96" s="48"/>
      <c r="M96" s="38">
        <f t="shared" ref="M96:M97" si="21">IF(SUM(D96:L96)=0,"",IF(SUM(D96:L96)&gt;100,100,SUM(D96:L96)))</f>
        <v>34.799999999999997</v>
      </c>
      <c r="N96" s="42"/>
      <c r="O96" s="44" t="str">
        <f>IF(SUM(D96:L96)&gt;100,"^","")</f>
        <v/>
      </c>
    </row>
    <row r="97" spans="2:15" s="31" customFormat="1" ht="15" customHeight="1">
      <c r="B97" s="49" t="s">
        <v>385</v>
      </c>
      <c r="C97" s="37" t="s">
        <v>50</v>
      </c>
      <c r="D97" s="48"/>
      <c r="E97" s="48"/>
      <c r="F97" s="48">
        <v>8.6999999999999993</v>
      </c>
      <c r="G97" s="48"/>
      <c r="H97" s="48"/>
      <c r="I97" s="48"/>
      <c r="J97" s="48">
        <v>25.95</v>
      </c>
      <c r="K97" s="48"/>
      <c r="L97" s="48"/>
      <c r="M97" s="38">
        <f t="shared" si="21"/>
        <v>34.65</v>
      </c>
      <c r="N97" s="50" t="str">
        <f>IF(M96&lt;&gt;M97,".","")</f>
        <v>.</v>
      </c>
      <c r="O97" s="43" t="str">
        <f>IF(SUM(D97:L97)&gt;100,"^","")</f>
        <v/>
      </c>
    </row>
    <row r="98" spans="2:15" s="31" customFormat="1" ht="15" customHeight="1">
      <c r="B98" s="81" t="s">
        <v>383</v>
      </c>
      <c r="C98" s="78" t="s">
        <v>26</v>
      </c>
      <c r="D98" s="79"/>
      <c r="E98" s="79"/>
      <c r="F98" s="79">
        <v>8.6999999999999993</v>
      </c>
      <c r="G98" s="79"/>
      <c r="H98" s="79"/>
      <c r="I98" s="79"/>
      <c r="J98" s="79">
        <v>25.95</v>
      </c>
      <c r="K98" s="79"/>
      <c r="L98" s="79"/>
      <c r="M98" s="80">
        <f>IF(SUM(D98:L98)=0,"",IF(SUM(D98:L98)&gt;100,100,SUM(D98:L98)))</f>
        <v>34.65</v>
      </c>
      <c r="N98" s="32" t="str">
        <f>IF(AND(M98&lt;&gt;"",OR(M96&lt;&gt;M97,M97&lt;&gt;M98)),"*","")</f>
        <v>*</v>
      </c>
      <c r="O98" s="45" t="str">
        <f>IF(SUM(D98:L98)=0,"",IF(SUM(D98:L98)&gt;100,"^",IF(SUM(D98:L98)&lt;30,"Ödeme Yok!","")))</f>
        <v/>
      </c>
    </row>
    <row r="99" spans="2:15" ht="3" customHeight="1">
      <c r="B99" s="33"/>
      <c r="C99" s="39"/>
      <c r="D99" s="39"/>
      <c r="E99" s="39"/>
      <c r="F99" s="39"/>
      <c r="G99" s="39"/>
      <c r="H99" s="39"/>
      <c r="I99" s="39"/>
      <c r="J99" s="39"/>
      <c r="K99" s="39"/>
      <c r="L99" s="39"/>
      <c r="M99" s="39"/>
      <c r="N99" s="42"/>
    </row>
    <row r="100" spans="2:15" s="31" customFormat="1" ht="15" customHeight="1">
      <c r="B100" s="47" t="s">
        <v>128</v>
      </c>
      <c r="C100" s="37" t="s">
        <v>30</v>
      </c>
      <c r="D100" s="48"/>
      <c r="E100" s="48"/>
      <c r="F100" s="48">
        <v>9.9</v>
      </c>
      <c r="G100" s="48"/>
      <c r="H100" s="48"/>
      <c r="I100" s="48"/>
      <c r="J100" s="48">
        <v>30</v>
      </c>
      <c r="K100" s="48"/>
      <c r="L100" s="48"/>
      <c r="M100" s="38">
        <f t="shared" ref="M100:M101" si="22">IF(SUM(D100:L100)=0,"",IF(SUM(D100:L100)&gt;100,100,SUM(D100:L100)))</f>
        <v>39.9</v>
      </c>
      <c r="N100" s="42"/>
      <c r="O100" s="44" t="str">
        <f>IF(SUM(D100:L100)&gt;100,"^","")</f>
        <v/>
      </c>
    </row>
    <row r="101" spans="2:15" s="31" customFormat="1" ht="15" customHeight="1">
      <c r="B101" s="49" t="s">
        <v>386</v>
      </c>
      <c r="C101" s="37" t="s">
        <v>50</v>
      </c>
      <c r="D101" s="48"/>
      <c r="E101" s="48"/>
      <c r="F101" s="48">
        <v>9.9</v>
      </c>
      <c r="G101" s="48"/>
      <c r="H101" s="48"/>
      <c r="I101" s="48"/>
      <c r="J101" s="48">
        <v>30</v>
      </c>
      <c r="K101" s="48"/>
      <c r="L101" s="48"/>
      <c r="M101" s="38">
        <f t="shared" si="22"/>
        <v>39.9</v>
      </c>
      <c r="N101" s="50" t="str">
        <f>IF(M100&lt;&gt;M101,".","")</f>
        <v/>
      </c>
      <c r="O101" s="43" t="str">
        <f>IF(SUM(D101:L101)&gt;100,"^","")</f>
        <v/>
      </c>
    </row>
    <row r="102" spans="2:15" s="31" customFormat="1" ht="15" customHeight="1">
      <c r="B102" s="81" t="s">
        <v>383</v>
      </c>
      <c r="C102" s="78" t="s">
        <v>26</v>
      </c>
      <c r="D102" s="79"/>
      <c r="E102" s="79"/>
      <c r="F102" s="79">
        <v>9.9</v>
      </c>
      <c r="G102" s="79"/>
      <c r="H102" s="79"/>
      <c r="I102" s="79"/>
      <c r="J102" s="79">
        <v>30</v>
      </c>
      <c r="K102" s="79"/>
      <c r="L102" s="79"/>
      <c r="M102" s="80">
        <f>IF(SUM(D102:L102)=0,"",IF(SUM(D102:L102)&gt;100,100,SUM(D102:L102)))</f>
        <v>39.9</v>
      </c>
      <c r="N102" s="32" t="str">
        <f>IF(AND(M102&lt;&gt;"",OR(M100&lt;&gt;M101,M101&lt;&gt;M102)),"*","")</f>
        <v/>
      </c>
      <c r="O102" s="45" t="str">
        <f>IF(SUM(D102:L102)=0,"",IF(SUM(D102:L102)&gt;100,"^",IF(SUM(D102:L102)&lt;30,"Ödeme Yok!","")))</f>
        <v/>
      </c>
    </row>
    <row r="103" spans="2:15" ht="3" customHeight="1">
      <c r="B103" s="33"/>
      <c r="C103" s="39"/>
      <c r="D103" s="39"/>
      <c r="E103" s="39"/>
      <c r="F103" s="39"/>
      <c r="G103" s="39"/>
      <c r="H103" s="39"/>
      <c r="I103" s="39"/>
      <c r="J103" s="39"/>
      <c r="K103" s="39"/>
      <c r="L103" s="39"/>
      <c r="M103" s="39"/>
      <c r="N103" s="42"/>
    </row>
    <row r="104" spans="2:15" s="31" customFormat="1" ht="15" customHeight="1">
      <c r="B104" s="47" t="s">
        <v>128</v>
      </c>
      <c r="C104" s="37" t="s">
        <v>30</v>
      </c>
      <c r="D104" s="48"/>
      <c r="E104" s="48"/>
      <c r="F104" s="48">
        <v>30</v>
      </c>
      <c r="G104" s="48"/>
      <c r="H104" s="48"/>
      <c r="I104" s="48"/>
      <c r="J104" s="48">
        <v>26.7</v>
      </c>
      <c r="K104" s="48"/>
      <c r="L104" s="48"/>
      <c r="M104" s="38">
        <f t="shared" ref="M104:M105" si="23">IF(SUM(D104:L104)=0,"",IF(SUM(D104:L104)&gt;100,100,SUM(D104:L104)))</f>
        <v>56.7</v>
      </c>
      <c r="N104" s="42"/>
      <c r="O104" s="44" t="str">
        <f>IF(SUM(D104:L104)&gt;100,"^","")</f>
        <v/>
      </c>
    </row>
    <row r="105" spans="2:15" s="31" customFormat="1" ht="15" customHeight="1">
      <c r="B105" s="49" t="s">
        <v>387</v>
      </c>
      <c r="C105" s="37" t="s">
        <v>50</v>
      </c>
      <c r="D105" s="48"/>
      <c r="E105" s="48"/>
      <c r="F105" s="48">
        <v>30</v>
      </c>
      <c r="G105" s="48"/>
      <c r="H105" s="48"/>
      <c r="I105" s="48"/>
      <c r="J105" s="48">
        <v>26.4</v>
      </c>
      <c r="K105" s="48"/>
      <c r="L105" s="48"/>
      <c r="M105" s="38">
        <f t="shared" si="23"/>
        <v>56.4</v>
      </c>
      <c r="N105" s="50" t="str">
        <f>IF(M104&lt;&gt;M105,".","")</f>
        <v>.</v>
      </c>
      <c r="O105" s="43" t="str">
        <f>IF(SUM(D105:L105)&gt;100,"^","")</f>
        <v/>
      </c>
    </row>
    <row r="106" spans="2:15" s="31" customFormat="1" ht="15" customHeight="1">
      <c r="B106" s="81" t="s">
        <v>383</v>
      </c>
      <c r="C106" s="78" t="s">
        <v>26</v>
      </c>
      <c r="D106" s="79"/>
      <c r="E106" s="79"/>
      <c r="F106" s="79">
        <v>30</v>
      </c>
      <c r="G106" s="79"/>
      <c r="H106" s="79"/>
      <c r="I106" s="79"/>
      <c r="J106" s="79">
        <v>26.4</v>
      </c>
      <c r="K106" s="79"/>
      <c r="L106" s="79"/>
      <c r="M106" s="80">
        <f>IF(SUM(D106:L106)=0,"",IF(SUM(D106:L106)&gt;100,100,SUM(D106:L106)))</f>
        <v>56.4</v>
      </c>
      <c r="N106" s="32" t="str">
        <f>IF(AND(M106&lt;&gt;"",OR(M104&lt;&gt;M105,M105&lt;&gt;M106)),"*","")</f>
        <v>*</v>
      </c>
      <c r="O106" s="45" t="str">
        <f>IF(SUM(D106:L106)=0,"",IF(SUM(D106:L106)&gt;100,"^",IF(SUM(D106:L106)&lt;30,"Ödeme Yok!","")))</f>
        <v/>
      </c>
    </row>
    <row r="107" spans="2:15" ht="3" customHeight="1">
      <c r="B107" s="33"/>
      <c r="C107" s="39"/>
      <c r="D107" s="39"/>
      <c r="E107" s="39"/>
      <c r="F107" s="39"/>
      <c r="G107" s="39"/>
      <c r="H107" s="39"/>
      <c r="I107" s="39"/>
      <c r="J107" s="39"/>
      <c r="K107" s="39"/>
      <c r="L107" s="39"/>
      <c r="M107" s="39"/>
      <c r="N107" s="42"/>
    </row>
    <row r="108" spans="2:15" s="31" customFormat="1" ht="15" customHeight="1">
      <c r="B108" s="47" t="s">
        <v>47</v>
      </c>
      <c r="C108" s="37" t="s">
        <v>30</v>
      </c>
      <c r="D108" s="48"/>
      <c r="E108" s="48"/>
      <c r="F108" s="48">
        <v>30</v>
      </c>
      <c r="G108" s="48"/>
      <c r="H108" s="48"/>
      <c r="I108" s="48"/>
      <c r="J108" s="48">
        <v>9.3000000000000007</v>
      </c>
      <c r="K108" s="48">
        <v>0.42899999999999999</v>
      </c>
      <c r="L108" s="48"/>
      <c r="M108" s="38">
        <f t="shared" ref="M108:M109" si="24">IF(SUM(D108:L108)=0,"",IF(SUM(D108:L108)&gt;100,100,SUM(D108:L108)))</f>
        <v>39.728999999999999</v>
      </c>
      <c r="N108" s="42"/>
      <c r="O108" s="44" t="str">
        <f>IF(SUM(D108:L108)&gt;100,"^","")</f>
        <v/>
      </c>
    </row>
    <row r="109" spans="2:15" s="31" customFormat="1" ht="15" customHeight="1">
      <c r="B109" s="49" t="s">
        <v>388</v>
      </c>
      <c r="C109" s="37" t="s">
        <v>50</v>
      </c>
      <c r="D109" s="48"/>
      <c r="E109" s="48"/>
      <c r="F109" s="48">
        <v>30</v>
      </c>
      <c r="G109" s="48"/>
      <c r="H109" s="48"/>
      <c r="I109" s="48"/>
      <c r="J109" s="48">
        <v>8.1</v>
      </c>
      <c r="K109" s="48">
        <v>0.42899999999999999</v>
      </c>
      <c r="L109" s="48"/>
      <c r="M109" s="38">
        <f t="shared" si="24"/>
        <v>38.529000000000003</v>
      </c>
      <c r="N109" s="50" t="str">
        <f>IF(M108&lt;&gt;M109,".","")</f>
        <v>.</v>
      </c>
      <c r="O109" s="43" t="str">
        <f>IF(SUM(D109:L109)&gt;100,"^","")</f>
        <v/>
      </c>
    </row>
    <row r="110" spans="2:15" s="31" customFormat="1" ht="15" customHeight="1">
      <c r="B110" s="81" t="s">
        <v>383</v>
      </c>
      <c r="C110" s="78" t="s">
        <v>26</v>
      </c>
      <c r="D110" s="79"/>
      <c r="E110" s="79"/>
      <c r="F110" s="79">
        <v>30</v>
      </c>
      <c r="G110" s="79"/>
      <c r="H110" s="79"/>
      <c r="I110" s="79"/>
      <c r="J110" s="79">
        <v>8.1</v>
      </c>
      <c r="K110" s="79">
        <v>0</v>
      </c>
      <c r="L110" s="79"/>
      <c r="M110" s="80">
        <f>IF(SUM(D110:L110)=0,"",IF(SUM(D110:L110)&gt;100,100,SUM(D110:L110)))</f>
        <v>38.1</v>
      </c>
      <c r="N110" s="32" t="str">
        <f>IF(AND(M110&lt;&gt;"",OR(M108&lt;&gt;M109,M109&lt;&gt;M110)),"*","")</f>
        <v>*</v>
      </c>
      <c r="O110" s="45" t="str">
        <f>IF(SUM(D110:L110)=0,"",IF(SUM(D110:L110)&gt;100,"^",IF(SUM(D110:L110)&lt;30,"Ödeme Yok!","")))</f>
        <v/>
      </c>
    </row>
    <row r="111" spans="2:15" ht="3" customHeight="1">
      <c r="B111" s="33"/>
      <c r="C111" s="39"/>
      <c r="D111" s="39"/>
      <c r="E111" s="39"/>
      <c r="F111" s="39"/>
      <c r="G111" s="39"/>
      <c r="H111" s="39"/>
      <c r="I111" s="39"/>
      <c r="J111" s="39"/>
      <c r="K111" s="39"/>
      <c r="L111" s="39"/>
      <c r="M111" s="39"/>
      <c r="N111" s="42"/>
    </row>
    <row r="112" spans="2:15" s="31" customFormat="1" ht="15" customHeight="1">
      <c r="B112" s="47" t="s">
        <v>128</v>
      </c>
      <c r="C112" s="37" t="s">
        <v>30</v>
      </c>
      <c r="D112" s="48"/>
      <c r="E112" s="48"/>
      <c r="F112" s="48">
        <v>14.7</v>
      </c>
      <c r="G112" s="48"/>
      <c r="H112" s="48"/>
      <c r="I112" s="48"/>
      <c r="J112" s="48">
        <v>30</v>
      </c>
      <c r="K112" s="48"/>
      <c r="L112" s="48"/>
      <c r="M112" s="38">
        <f t="shared" ref="M112:M113" si="25">IF(SUM(D112:L112)=0,"",IF(SUM(D112:L112)&gt;100,100,SUM(D112:L112)))</f>
        <v>44.7</v>
      </c>
      <c r="N112" s="42"/>
      <c r="O112" s="44" t="str">
        <f>IF(SUM(D112:L112)&gt;100,"^","")</f>
        <v/>
      </c>
    </row>
    <row r="113" spans="2:15" s="31" customFormat="1" ht="15" customHeight="1">
      <c r="B113" s="49" t="s">
        <v>390</v>
      </c>
      <c r="C113" s="37" t="s">
        <v>50</v>
      </c>
      <c r="D113" s="48"/>
      <c r="E113" s="48"/>
      <c r="F113" s="48">
        <v>14.7</v>
      </c>
      <c r="G113" s="48"/>
      <c r="H113" s="48"/>
      <c r="I113" s="48"/>
      <c r="J113" s="48">
        <v>30</v>
      </c>
      <c r="K113" s="48"/>
      <c r="L113" s="48"/>
      <c r="M113" s="38">
        <f t="shared" si="25"/>
        <v>44.7</v>
      </c>
      <c r="N113" s="50" t="str">
        <f>IF(M112&lt;&gt;M113,".","")</f>
        <v/>
      </c>
      <c r="O113" s="43" t="str">
        <f>IF(SUM(D113:L113)&gt;100,"^","")</f>
        <v/>
      </c>
    </row>
    <row r="114" spans="2:15" s="31" customFormat="1" ht="15" customHeight="1">
      <c r="B114" s="81" t="s">
        <v>389</v>
      </c>
      <c r="C114" s="78" t="s">
        <v>26</v>
      </c>
      <c r="D114" s="79"/>
      <c r="E114" s="79"/>
      <c r="F114" s="79">
        <v>14.7</v>
      </c>
      <c r="G114" s="79"/>
      <c r="H114" s="79"/>
      <c r="I114" s="79"/>
      <c r="J114" s="79">
        <v>30</v>
      </c>
      <c r="K114" s="79"/>
      <c r="L114" s="79"/>
      <c r="M114" s="80">
        <f>IF(SUM(D114:L114)=0,"",IF(SUM(D114:L114)&gt;100,100,SUM(D114:L114)))</f>
        <v>44.7</v>
      </c>
      <c r="N114" s="32" t="str">
        <f>IF(AND(M114&lt;&gt;"",OR(M112&lt;&gt;M113,M113&lt;&gt;M114)),"*","")</f>
        <v/>
      </c>
      <c r="O114" s="45" t="str">
        <f>IF(SUM(D114:L114)=0,"",IF(SUM(D114:L114)&gt;100,"^",IF(SUM(D114:L114)&lt;30,"Ödeme Yok!","")))</f>
        <v/>
      </c>
    </row>
    <row r="115" spans="2:15" ht="3" customHeight="1">
      <c r="B115" s="33"/>
      <c r="C115" s="39"/>
      <c r="D115" s="39"/>
      <c r="E115" s="39"/>
      <c r="F115" s="39"/>
      <c r="G115" s="39"/>
      <c r="H115" s="39"/>
      <c r="I115" s="39"/>
      <c r="J115" s="39"/>
      <c r="K115" s="39"/>
      <c r="L115" s="39"/>
      <c r="M115" s="39"/>
      <c r="N115" s="42"/>
    </row>
    <row r="116" spans="2:15" s="31" customFormat="1" ht="15" customHeight="1">
      <c r="B116" s="47" t="s">
        <v>128</v>
      </c>
      <c r="C116" s="37" t="s">
        <v>30</v>
      </c>
      <c r="D116" s="48"/>
      <c r="E116" s="48"/>
      <c r="F116" s="48">
        <v>23.4</v>
      </c>
      <c r="G116" s="48"/>
      <c r="H116" s="48"/>
      <c r="I116" s="48"/>
      <c r="J116" s="48">
        <v>17.399999999999999</v>
      </c>
      <c r="K116" s="48"/>
      <c r="L116" s="48"/>
      <c r="M116" s="38">
        <f t="shared" ref="M116:M117" si="26">IF(SUM(D116:L116)=0,"",IF(SUM(D116:L116)&gt;100,100,SUM(D116:L116)))</f>
        <v>40.799999999999997</v>
      </c>
      <c r="N116" s="42"/>
      <c r="O116" s="44" t="str">
        <f>IF(SUM(D116:L116)&gt;100,"^","")</f>
        <v/>
      </c>
    </row>
    <row r="117" spans="2:15" s="31" customFormat="1" ht="15" customHeight="1">
      <c r="B117" s="49" t="s">
        <v>391</v>
      </c>
      <c r="C117" s="37" t="s">
        <v>50</v>
      </c>
      <c r="D117" s="48"/>
      <c r="E117" s="48"/>
      <c r="F117" s="48">
        <v>23.4</v>
      </c>
      <c r="G117" s="48"/>
      <c r="H117" s="48"/>
      <c r="I117" s="48"/>
      <c r="J117" s="48">
        <v>17.399999999999999</v>
      </c>
      <c r="K117" s="48"/>
      <c r="L117" s="48"/>
      <c r="M117" s="38">
        <f t="shared" si="26"/>
        <v>40.799999999999997</v>
      </c>
      <c r="N117" s="50" t="str">
        <f>IF(M116&lt;&gt;M117,".","")</f>
        <v/>
      </c>
      <c r="O117" s="43" t="str">
        <f>IF(SUM(D117:L117)&gt;100,"^","")</f>
        <v/>
      </c>
    </row>
    <row r="118" spans="2:15" s="31" customFormat="1" ht="15" customHeight="1">
      <c r="B118" s="81" t="s">
        <v>389</v>
      </c>
      <c r="C118" s="78" t="s">
        <v>26</v>
      </c>
      <c r="D118" s="79"/>
      <c r="E118" s="79"/>
      <c r="F118" s="79">
        <v>23.4</v>
      </c>
      <c r="G118" s="79"/>
      <c r="H118" s="79"/>
      <c r="I118" s="79"/>
      <c r="J118" s="79">
        <v>16.5</v>
      </c>
      <c r="K118" s="79"/>
      <c r="L118" s="79"/>
      <c r="M118" s="80">
        <f>IF(SUM(D118:L118)=0,"",IF(SUM(D118:L118)&gt;100,100,SUM(D118:L118)))</f>
        <v>39.9</v>
      </c>
      <c r="N118" s="32" t="str">
        <f>IF(AND(M118&lt;&gt;"",OR(M116&lt;&gt;M117,M117&lt;&gt;M118)),"*","")</f>
        <v>*</v>
      </c>
      <c r="O118" s="45" t="str">
        <f>IF(SUM(D118:L118)=0,"",IF(SUM(D118:L118)&gt;100,"^",IF(SUM(D118:L118)&lt;30,"Ödeme Yok!","")))</f>
        <v/>
      </c>
    </row>
    <row r="119" spans="2:15" s="30" customFormat="1" ht="3" customHeight="1">
      <c r="B119" s="25"/>
      <c r="C119" s="25"/>
      <c r="D119" s="26"/>
      <c r="E119" s="27"/>
      <c r="F119" s="27"/>
      <c r="G119" s="28"/>
      <c r="H119" s="27"/>
      <c r="I119" s="27"/>
      <c r="J119" s="27"/>
      <c r="K119" s="28"/>
      <c r="L119" s="27"/>
      <c r="M119" s="28"/>
      <c r="N119" s="29"/>
    </row>
    <row r="120" spans="2:15" s="31" customFormat="1" ht="15" customHeight="1">
      <c r="B120" s="47" t="s">
        <v>47</v>
      </c>
      <c r="C120" s="37" t="s">
        <v>30</v>
      </c>
      <c r="D120" s="48"/>
      <c r="E120" s="48"/>
      <c r="F120" s="48"/>
      <c r="G120" s="48"/>
      <c r="H120" s="48"/>
      <c r="I120" s="48"/>
      <c r="J120" s="48">
        <v>30</v>
      </c>
      <c r="K120" s="48"/>
      <c r="L120" s="48">
        <v>0.8</v>
      </c>
      <c r="M120" s="38">
        <f t="shared" ref="M120:M121" si="27">IF(SUM(D120:L120)=0,"",IF(SUM(D120:L120)&gt;100,100,SUM(D120:L120)))</f>
        <v>30.8</v>
      </c>
      <c r="N120" s="42"/>
      <c r="O120" s="44" t="str">
        <f>IF(SUM(D120:L120)&gt;100,"^","")</f>
        <v/>
      </c>
    </row>
    <row r="121" spans="2:15" s="31" customFormat="1" ht="15" customHeight="1">
      <c r="B121" s="49" t="s">
        <v>392</v>
      </c>
      <c r="C121" s="37" t="s">
        <v>50</v>
      </c>
      <c r="D121" s="48"/>
      <c r="E121" s="48"/>
      <c r="F121" s="48"/>
      <c r="G121" s="48"/>
      <c r="H121" s="48"/>
      <c r="I121" s="48"/>
      <c r="J121" s="48">
        <v>30</v>
      </c>
      <c r="K121" s="48"/>
      <c r="L121" s="48">
        <v>0.8</v>
      </c>
      <c r="M121" s="38">
        <f t="shared" si="27"/>
        <v>30.8</v>
      </c>
      <c r="N121" s="50" t="str">
        <f>IF(M120&lt;&gt;M121,".","")</f>
        <v/>
      </c>
      <c r="O121" s="43" t="str">
        <f>IF(SUM(D121:L121)&gt;100,"^","")</f>
        <v/>
      </c>
    </row>
    <row r="122" spans="2:15" s="31" customFormat="1" ht="15" customHeight="1">
      <c r="B122" s="81" t="s">
        <v>389</v>
      </c>
      <c r="C122" s="78" t="s">
        <v>26</v>
      </c>
      <c r="D122" s="79"/>
      <c r="E122" s="79"/>
      <c r="F122" s="79"/>
      <c r="G122" s="79"/>
      <c r="H122" s="79"/>
      <c r="I122" s="79"/>
      <c r="J122" s="79">
        <v>23.85</v>
      </c>
      <c r="K122" s="79"/>
      <c r="L122" s="79">
        <v>0.8</v>
      </c>
      <c r="M122" s="80">
        <f>IF(SUM(D122:L122)=0,"",IF(SUM(D122:L122)&gt;100,100,SUM(D122:L122)))</f>
        <v>24.650000000000002</v>
      </c>
      <c r="N122" s="32" t="str">
        <f>IF(AND(M122&lt;&gt;"",OR(M120&lt;&gt;M121,M121&lt;&gt;M122)),"*","")</f>
        <v>*</v>
      </c>
      <c r="O122" s="45" t="str">
        <f>IF(SUM(D122:L122)=0,"",IF(SUM(D122:L122)&gt;100,"^",IF(SUM(D122:L122)&lt;30,"Ödeme Yok!","")))</f>
        <v>Ödeme Yok!</v>
      </c>
    </row>
    <row r="123" spans="2:15" ht="3" customHeight="1">
      <c r="B123" s="33"/>
      <c r="C123" s="39"/>
      <c r="D123" s="39"/>
      <c r="E123" s="39"/>
      <c r="F123" s="39"/>
      <c r="G123" s="39"/>
      <c r="H123" s="39"/>
      <c r="I123" s="39"/>
      <c r="J123" s="39"/>
      <c r="K123" s="39"/>
      <c r="L123" s="39"/>
      <c r="M123" s="39"/>
      <c r="N123" s="42"/>
    </row>
    <row r="124" spans="2:15" s="31" customFormat="1" ht="15" customHeight="1">
      <c r="B124" s="47" t="s">
        <v>128</v>
      </c>
      <c r="C124" s="37" t="s">
        <v>30</v>
      </c>
      <c r="D124" s="48"/>
      <c r="E124" s="48"/>
      <c r="F124" s="48">
        <v>11.1</v>
      </c>
      <c r="G124" s="48"/>
      <c r="H124" s="48"/>
      <c r="I124" s="48"/>
      <c r="J124" s="48">
        <v>19.5</v>
      </c>
      <c r="K124" s="48"/>
      <c r="L124" s="48"/>
      <c r="M124" s="38">
        <f t="shared" ref="M124:M125" si="28">IF(SUM(D124:L124)=0,"",IF(SUM(D124:L124)&gt;100,100,SUM(D124:L124)))</f>
        <v>30.6</v>
      </c>
      <c r="N124" s="42"/>
      <c r="O124" s="44" t="str">
        <f>IF(SUM(D124:L124)&gt;100,"^","")</f>
        <v/>
      </c>
    </row>
    <row r="125" spans="2:15" s="31" customFormat="1" ht="15" customHeight="1">
      <c r="B125" s="49" t="s">
        <v>393</v>
      </c>
      <c r="C125" s="37" t="s">
        <v>50</v>
      </c>
      <c r="D125" s="48"/>
      <c r="E125" s="48"/>
      <c r="F125" s="48">
        <v>11.1</v>
      </c>
      <c r="G125" s="48"/>
      <c r="H125" s="48"/>
      <c r="I125" s="48"/>
      <c r="J125" s="48">
        <v>19.5</v>
      </c>
      <c r="K125" s="48"/>
      <c r="L125" s="48"/>
      <c r="M125" s="38">
        <f t="shared" si="28"/>
        <v>30.6</v>
      </c>
      <c r="N125" s="50" t="str">
        <f>IF(M124&lt;&gt;M125,".","")</f>
        <v/>
      </c>
      <c r="O125" s="43" t="str">
        <f>IF(SUM(D125:L125)&gt;100,"^","")</f>
        <v/>
      </c>
    </row>
    <row r="126" spans="2:15" s="31" customFormat="1" ht="15" customHeight="1">
      <c r="B126" s="81" t="s">
        <v>389</v>
      </c>
      <c r="C126" s="78" t="s">
        <v>26</v>
      </c>
      <c r="D126" s="79"/>
      <c r="E126" s="79"/>
      <c r="F126" s="79">
        <v>11.1</v>
      </c>
      <c r="G126" s="79"/>
      <c r="H126" s="79"/>
      <c r="I126" s="79"/>
      <c r="J126" s="79">
        <v>17.55</v>
      </c>
      <c r="K126" s="79"/>
      <c r="L126" s="79"/>
      <c r="M126" s="80">
        <f>IF(SUM(D126:L126)=0,"",IF(SUM(D126:L126)&gt;100,100,SUM(D126:L126)))</f>
        <v>28.65</v>
      </c>
      <c r="N126" s="32" t="str">
        <f>IF(AND(M126&lt;&gt;"",OR(M124&lt;&gt;M125,M125&lt;&gt;M126)),"*","")</f>
        <v>*</v>
      </c>
      <c r="O126" s="45" t="str">
        <f>IF(SUM(D126:L126)=0,"",IF(SUM(D126:L126)&gt;100,"^",IF(SUM(D126:L126)&lt;30,"Ödeme Yok!","")))</f>
        <v>Ödeme Yok!</v>
      </c>
    </row>
    <row r="127" spans="2:15" ht="3" customHeight="1">
      <c r="B127" s="33"/>
      <c r="C127" s="39"/>
      <c r="D127" s="39"/>
      <c r="E127" s="39"/>
      <c r="F127" s="39"/>
      <c r="G127" s="39"/>
      <c r="H127" s="39"/>
      <c r="I127" s="39"/>
      <c r="J127" s="39"/>
      <c r="K127" s="39"/>
      <c r="L127" s="39"/>
      <c r="M127" s="39"/>
      <c r="N127" s="42"/>
    </row>
    <row r="128" spans="2:15" s="31" customFormat="1" ht="15" customHeight="1">
      <c r="B128" s="47" t="s">
        <v>128</v>
      </c>
      <c r="C128" s="37" t="s">
        <v>30</v>
      </c>
      <c r="D128" s="48"/>
      <c r="E128" s="48"/>
      <c r="F128" s="48">
        <v>7.5</v>
      </c>
      <c r="G128" s="48"/>
      <c r="H128" s="48"/>
      <c r="I128" s="48"/>
      <c r="J128" s="48">
        <v>25.05</v>
      </c>
      <c r="K128" s="48"/>
      <c r="L128" s="48"/>
      <c r="M128" s="38">
        <f t="shared" ref="M128:M129" si="29">IF(SUM(D128:L128)=0,"",IF(SUM(D128:L128)&gt;100,100,SUM(D128:L128)))</f>
        <v>32.549999999999997</v>
      </c>
      <c r="N128" s="42"/>
      <c r="O128" s="44" t="str">
        <f>IF(SUM(D128:L128)&gt;100,"^","")</f>
        <v/>
      </c>
    </row>
    <row r="129" spans="2:15" s="31" customFormat="1" ht="15" customHeight="1">
      <c r="B129" s="49" t="s">
        <v>394</v>
      </c>
      <c r="C129" s="37" t="s">
        <v>50</v>
      </c>
      <c r="D129" s="48"/>
      <c r="E129" s="48"/>
      <c r="F129" s="48">
        <v>7.5</v>
      </c>
      <c r="G129" s="48"/>
      <c r="H129" s="48"/>
      <c r="I129" s="48"/>
      <c r="J129" s="48">
        <v>25.05</v>
      </c>
      <c r="K129" s="48"/>
      <c r="L129" s="48"/>
      <c r="M129" s="38">
        <f t="shared" si="29"/>
        <v>32.549999999999997</v>
      </c>
      <c r="N129" s="50" t="str">
        <f>IF(M128&lt;&gt;M129,".","")</f>
        <v/>
      </c>
      <c r="O129" s="43" t="str">
        <f>IF(SUM(D129:L129)&gt;100,"^","")</f>
        <v/>
      </c>
    </row>
    <row r="130" spans="2:15" s="31" customFormat="1" ht="15" customHeight="1">
      <c r="B130" s="81" t="s">
        <v>389</v>
      </c>
      <c r="C130" s="78" t="s">
        <v>26</v>
      </c>
      <c r="D130" s="79"/>
      <c r="E130" s="79"/>
      <c r="F130" s="79">
        <v>7.5</v>
      </c>
      <c r="G130" s="79"/>
      <c r="H130" s="79"/>
      <c r="I130" s="79"/>
      <c r="J130" s="79">
        <v>25.05</v>
      </c>
      <c r="K130" s="79"/>
      <c r="L130" s="79"/>
      <c r="M130" s="80">
        <f>IF(SUM(D130:L130)=0,"",IF(SUM(D130:L130)&gt;100,100,SUM(D130:L130)))</f>
        <v>32.549999999999997</v>
      </c>
      <c r="N130" s="32" t="str">
        <f>IF(AND(M130&lt;&gt;"",OR(M128&lt;&gt;M129,M129&lt;&gt;M130)),"*","")</f>
        <v/>
      </c>
      <c r="O130" s="45" t="str">
        <f>IF(SUM(D130:L130)=0,"",IF(SUM(D130:L130)&gt;100,"^",IF(SUM(D130:L130)&lt;30,"Ödeme Yok!","")))</f>
        <v/>
      </c>
    </row>
    <row r="131" spans="2:15" ht="3" customHeight="1">
      <c r="B131" s="33"/>
      <c r="C131" s="39"/>
      <c r="D131" s="39"/>
      <c r="E131" s="39"/>
      <c r="F131" s="39"/>
      <c r="G131" s="39"/>
      <c r="H131" s="39"/>
      <c r="I131" s="39"/>
      <c r="J131" s="39"/>
      <c r="K131" s="39"/>
      <c r="L131" s="39"/>
      <c r="M131" s="39"/>
      <c r="N131" s="42"/>
    </row>
    <row r="132" spans="2:15" s="31" customFormat="1" ht="15" customHeight="1">
      <c r="B132" s="47" t="s">
        <v>128</v>
      </c>
      <c r="C132" s="37" t="s">
        <v>30</v>
      </c>
      <c r="D132" s="48"/>
      <c r="E132" s="48"/>
      <c r="F132" s="48">
        <v>14.7</v>
      </c>
      <c r="G132" s="48"/>
      <c r="H132" s="48"/>
      <c r="I132" s="48"/>
      <c r="J132" s="48">
        <v>24.75</v>
      </c>
      <c r="K132" s="48"/>
      <c r="L132" s="48"/>
      <c r="M132" s="38">
        <f t="shared" ref="M132:M133" si="30">IF(SUM(D132:L132)=0,"",IF(SUM(D132:L132)&gt;100,100,SUM(D132:L132)))</f>
        <v>39.450000000000003</v>
      </c>
      <c r="N132" s="42"/>
      <c r="O132" s="44" t="str">
        <f>IF(SUM(D132:L132)&gt;100,"^","")</f>
        <v/>
      </c>
    </row>
    <row r="133" spans="2:15" s="31" customFormat="1" ht="15" customHeight="1">
      <c r="B133" s="49" t="s">
        <v>395</v>
      </c>
      <c r="C133" s="37" t="s">
        <v>50</v>
      </c>
      <c r="D133" s="48"/>
      <c r="E133" s="48"/>
      <c r="F133" s="48">
        <v>14.7</v>
      </c>
      <c r="G133" s="48"/>
      <c r="H133" s="48"/>
      <c r="I133" s="48"/>
      <c r="J133" s="48">
        <v>24.75</v>
      </c>
      <c r="K133" s="48"/>
      <c r="L133" s="48"/>
      <c r="M133" s="38">
        <f t="shared" si="30"/>
        <v>39.450000000000003</v>
      </c>
      <c r="N133" s="50" t="str">
        <f>IF(M132&lt;&gt;M133,".","")</f>
        <v/>
      </c>
      <c r="O133" s="43" t="str">
        <f>IF(SUM(D133:L133)&gt;100,"^","")</f>
        <v/>
      </c>
    </row>
    <row r="134" spans="2:15" s="31" customFormat="1" ht="15" customHeight="1">
      <c r="B134" s="81" t="s">
        <v>389</v>
      </c>
      <c r="C134" s="78" t="s">
        <v>26</v>
      </c>
      <c r="D134" s="79"/>
      <c r="E134" s="79"/>
      <c r="F134" s="79">
        <v>14.7</v>
      </c>
      <c r="G134" s="79"/>
      <c r="H134" s="79"/>
      <c r="I134" s="79"/>
      <c r="J134" s="79">
        <v>23.25</v>
      </c>
      <c r="K134" s="79"/>
      <c r="L134" s="79"/>
      <c r="M134" s="80">
        <f>IF(SUM(D134:L134)=0,"",IF(SUM(D134:L134)&gt;100,100,SUM(D134:L134)))</f>
        <v>37.950000000000003</v>
      </c>
      <c r="N134" s="32" t="str">
        <f>IF(AND(M134&lt;&gt;"",OR(M132&lt;&gt;M133,M133&lt;&gt;M134)),"*","")</f>
        <v>*</v>
      </c>
      <c r="O134" s="45" t="str">
        <f>IF(SUM(D134:L134)=0,"",IF(SUM(D134:L134)&gt;100,"^",IF(SUM(D134:L134)&lt;30,"Ödeme Yok!","")))</f>
        <v/>
      </c>
    </row>
    <row r="135" spans="2:15" ht="3" customHeight="1">
      <c r="B135" s="33"/>
      <c r="C135" s="39"/>
      <c r="D135" s="39"/>
      <c r="E135" s="39"/>
      <c r="F135" s="39"/>
      <c r="G135" s="39"/>
      <c r="H135" s="39"/>
      <c r="I135" s="39"/>
      <c r="J135" s="39"/>
      <c r="K135" s="39"/>
      <c r="L135" s="39"/>
      <c r="M135" s="39"/>
      <c r="N135" s="42"/>
    </row>
  </sheetData>
  <sheetProtection password="C7B9" sheet="1" objects="1" scenarios="1"/>
  <mergeCells count="7">
    <mergeCell ref="B6:C6"/>
    <mergeCell ref="D6:M6"/>
    <mergeCell ref="B2:H2"/>
    <mergeCell ref="I2:N4"/>
    <mergeCell ref="B3:H3"/>
    <mergeCell ref="B4:H4"/>
    <mergeCell ref="B5:O5"/>
  </mergeCells>
  <dataValidations count="4">
    <dataValidation type="list" allowBlank="1" showInputMessage="1" showErrorMessage="1" promptTitle="unvan" sqref="B128 B132 B116 B112 B108 B104 B100 B96 B92 B88 B124 B120 B10 B14 B18 B22 B26 B30 B34 B38 B42 B84 B80 B76 B72 B68 B64 B60 B56 B52 B48">
      <formula1>unvan!$A$2:$A$7</formula1>
    </dataValidation>
    <dataValidation type="decimal" allowBlank="1" showInputMessage="1" showErrorMessage="1" errorTitle="UYARI" error="Bu alan için 0-20 arası bir puan girebilirsiniz ve ondalık kısmı virgül ile ayrılmalıdır !" sqref="K128:L130 D128:D130 K132:L134 D132:D134 D116:D118 K116:L118 D112:D114 K112:L114 D108:D110 K108:L110 D104:D106 K104:L106 D100:D102 K100:L102 D96:D98 K96:L98 D92:D94 K92:L94 D88:D90 K88:L90 D124:D126 K124:L126 D120:D122 K120:L122 K10:L12 D10:D12 K14:L16 D14:D16 K18:L20 D18:D20 K22:L24 D22:D24 K26:L28 D26:D28 K30:L32 D30:D32 K34:L36 D34:D36 K38:L40 D38:D40 K42:L44 D42:D44 K84:L86 D84:D86 D80:D82 K80:L82 D76:D78 K76:L78 D72:D74 K72:L74 D68:D70 K68:L70 D64:D66 K64:L66 D60:D62 K60:L62 D56:D58 K56:L58 D52:D54 K52:L54 D48:D50 K48:L50">
      <formula1>0</formula1>
      <formula2>20</formula2>
    </dataValidation>
    <dataValidation type="decimal" allowBlank="1" showInputMessage="1" showErrorMessage="1" errorTitle="UYARI" error="Bu alan için 0-15 arası bir puan girebilirsiniz ve ondalık kısmı virgül ile ayrılmalıdır !" sqref="G128:H130 E128:E130 G132:H134 E132:E134 E116:E118 G116:H118 E112:E114 G112:H114 E108:E110 G108:H110 E104:E106 G104:H106 E100:E102 G100:H102 E96:E98 G96:H98 E92:E94 G92:H94 E88:E90 G88:H90 E124:E126 G124:H126 E120:E122 G120:H122 G10:H12 E10:E12 G14:H16 E14:E16 G18:H20 E18:E20 G22:H24 E22:E24 G26:H28 E26:E28 G30:H32 E30:E32 G34:H36 E34:E36 G38:H40 E38:E40 G42:H44 E42:E44 G84:H86 E84:E86 E80:E82 G80:H82 E76:E78 G76:H78 E72:E74 G72:H74 E68:E70 G68:H70 E64:E66 G64:H66 E60:E62 G60:H62 E56:E58 G56:H58 E52:E54 G52:H54 E48:E50 G48:H50">
      <formula1>0</formula1>
      <formula2>15</formula2>
    </dataValidation>
    <dataValidation type="decimal" allowBlank="1" showInputMessage="1" showErrorMessage="1" errorTitle="UYARI" error="Bu alan için 0-30 arası bir puan girebilirsiniz ve ondalık kısmı virgül ile ayrılmalıdır !" sqref="F128:F130 I128:J130 F132:F134 I132:J134 I116:J118 F116:F118 I112:J114 F112:F114 I108:J110 F108:F110 I104:J106 F104:F106 I100:J102 F100:F102 I96:J98 F96:F98 I92:J94 F92:F94 I88:J90 F88:F90 I124:J126 F124:F126 I120:J122 F120:F122 F10:F12 I10:J12 F14:F16 I14:J16 F18:F20 I18:J20 F22:F24 I22:J24 F26:F28 I26:J28 F30:F32 I30:J32 F34:F36 I34:J36 F38:F40 I38:J40 F42:F44 I42:J44 F84:F86 I84:J86 I80:J82 F80:F82 I76:J78 F76:F78 I72:J74 F72:F74 I68:J70 F68:F70 I64:J66 F64:F66 I60:J62 F60:F62 I56:J58 F56:F58 I52:J54 F52:F54 I48:J50 F48:F50">
      <formula1>0</formula1>
      <formula2>30</formula2>
    </dataValidation>
  </dataValidations>
  <pageMargins left="0.39370078740157483" right="0" top="0.39370078740157483" bottom="0.39370078740157483"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dimension ref="B1:P195"/>
  <sheetViews>
    <sheetView showGridLines="0" showRuler="0" zoomScaleNormal="100" workbookViewId="0">
      <pane ySplit="8" topLeftCell="A9" activePane="bottomLeft" state="frozen"/>
      <selection pane="bottomLeft" activeCell="J11" sqref="J11"/>
    </sheetView>
  </sheetViews>
  <sheetFormatPr defaultRowHeight="15.75"/>
  <cols>
    <col min="1" max="1" width="0.42578125" style="2" customWidth="1"/>
    <col min="2" max="2" width="20.7109375" style="2" customWidth="1"/>
    <col min="3" max="3" width="12.7109375" style="2" customWidth="1"/>
    <col min="4" max="12" width="9.7109375" style="2" customWidth="1"/>
    <col min="13" max="13" width="9.140625" style="2" customWidth="1"/>
    <col min="14" max="14" width="1.5703125" style="23" customWidth="1"/>
    <col min="15" max="15" width="9.42578125" style="2" customWidth="1"/>
    <col min="16" max="16384" width="9.140625" style="2"/>
  </cols>
  <sheetData>
    <row r="1" spans="2:16" ht="9.75" customHeight="1"/>
    <row r="2" spans="2:16" ht="15.75" customHeight="1">
      <c r="B2" s="91" t="s">
        <v>10</v>
      </c>
      <c r="C2" s="92"/>
      <c r="D2" s="92"/>
      <c r="E2" s="92"/>
      <c r="F2" s="92"/>
      <c r="G2" s="92"/>
      <c r="H2" s="92"/>
      <c r="I2" s="93" t="str">
        <f>Anasayfa!B17&amp;"-"&amp;Anasayfa!C17</f>
        <v>1.4-Fen Edebiyat Fakültesi</v>
      </c>
      <c r="J2" s="93"/>
      <c r="K2" s="93"/>
      <c r="L2" s="93"/>
      <c r="M2" s="93"/>
      <c r="N2" s="93"/>
      <c r="O2" s="51"/>
    </row>
    <row r="3" spans="2:16" ht="15.75" customHeight="1">
      <c r="B3" s="96" t="s">
        <v>25</v>
      </c>
      <c r="C3" s="97"/>
      <c r="D3" s="97"/>
      <c r="E3" s="97"/>
      <c r="F3" s="97"/>
      <c r="G3" s="97"/>
      <c r="H3" s="97"/>
      <c r="I3" s="94"/>
      <c r="J3" s="94"/>
      <c r="K3" s="94"/>
      <c r="L3" s="94"/>
      <c r="M3" s="94"/>
      <c r="N3" s="94"/>
      <c r="O3" s="52"/>
      <c r="P3" s="5"/>
    </row>
    <row r="4" spans="2:16" ht="15.75" customHeight="1">
      <c r="B4" s="98" t="str">
        <f>Anasayfa!C3</f>
        <v>2019 AKADEMİK TEŞVİK ÖDENEĞİ BAŞVURU SONUÇLARI</v>
      </c>
      <c r="C4" s="99"/>
      <c r="D4" s="99"/>
      <c r="E4" s="99"/>
      <c r="F4" s="99"/>
      <c r="G4" s="99"/>
      <c r="H4" s="99"/>
      <c r="I4" s="95"/>
      <c r="J4" s="95"/>
      <c r="K4" s="95"/>
      <c r="L4" s="95"/>
      <c r="M4" s="95"/>
      <c r="N4" s="95"/>
      <c r="O4" s="53"/>
    </row>
    <row r="5" spans="2:16" ht="13.5" customHeight="1">
      <c r="B5" s="100" t="s">
        <v>122</v>
      </c>
      <c r="C5" s="101"/>
      <c r="D5" s="101"/>
      <c r="E5" s="101"/>
      <c r="F5" s="101"/>
      <c r="G5" s="101"/>
      <c r="H5" s="101"/>
      <c r="I5" s="101"/>
      <c r="J5" s="101"/>
      <c r="K5" s="101"/>
      <c r="L5" s="101"/>
      <c r="M5" s="101"/>
      <c r="N5" s="101"/>
      <c r="O5" s="102"/>
    </row>
    <row r="6" spans="2:16">
      <c r="B6" s="86" t="s">
        <v>123</v>
      </c>
      <c r="C6" s="87"/>
      <c r="D6" s="88" t="s">
        <v>32</v>
      </c>
      <c r="E6" s="89"/>
      <c r="F6" s="89"/>
      <c r="G6" s="89"/>
      <c r="H6" s="89"/>
      <c r="I6" s="89"/>
      <c r="J6" s="89"/>
      <c r="K6" s="89"/>
      <c r="L6" s="89"/>
      <c r="M6" s="90"/>
    </row>
    <row r="7" spans="2:16" s="20" customFormat="1" ht="15" customHeight="1">
      <c r="B7" s="54" t="s">
        <v>55</v>
      </c>
      <c r="C7" s="55" t="s">
        <v>48</v>
      </c>
      <c r="D7" s="56" t="s">
        <v>1</v>
      </c>
      <c r="E7" s="57" t="s">
        <v>2</v>
      </c>
      <c r="F7" s="58" t="s">
        <v>3</v>
      </c>
      <c r="G7" s="59" t="s">
        <v>4</v>
      </c>
      <c r="H7" s="58" t="s">
        <v>5</v>
      </c>
      <c r="I7" s="57" t="s">
        <v>6</v>
      </c>
      <c r="J7" s="58" t="s">
        <v>7</v>
      </c>
      <c r="K7" s="59" t="s">
        <v>8</v>
      </c>
      <c r="L7" s="58" t="s">
        <v>9</v>
      </c>
      <c r="M7" s="35" t="s">
        <v>0</v>
      </c>
      <c r="N7" s="23"/>
      <c r="O7" s="40"/>
    </row>
    <row r="8" spans="2:16" s="24" customFormat="1" ht="15" customHeight="1">
      <c r="B8" s="60" t="s">
        <v>51</v>
      </c>
      <c r="C8" s="61" t="s">
        <v>49</v>
      </c>
      <c r="D8" s="62" t="s">
        <v>45</v>
      </c>
      <c r="E8" s="63" t="s">
        <v>44</v>
      </c>
      <c r="F8" s="64" t="s">
        <v>46</v>
      </c>
      <c r="G8" s="65" t="s">
        <v>44</v>
      </c>
      <c r="H8" s="64" t="s">
        <v>44</v>
      </c>
      <c r="I8" s="63" t="s">
        <v>46</v>
      </c>
      <c r="J8" s="64" t="s">
        <v>46</v>
      </c>
      <c r="K8" s="65" t="s">
        <v>45</v>
      </c>
      <c r="L8" s="64" t="s">
        <v>45</v>
      </c>
      <c r="M8" s="34" t="s">
        <v>31</v>
      </c>
      <c r="N8" s="23"/>
      <c r="O8" s="41" t="s">
        <v>53</v>
      </c>
    </row>
    <row r="9" spans="2:16" s="30" customFormat="1" ht="3" customHeight="1">
      <c r="B9" s="25"/>
      <c r="C9" s="25"/>
      <c r="D9" s="26"/>
      <c r="E9" s="27"/>
      <c r="F9" s="27"/>
      <c r="G9" s="28"/>
      <c r="H9" s="27"/>
      <c r="I9" s="27"/>
      <c r="J9" s="27"/>
      <c r="K9" s="28"/>
      <c r="L9" s="27"/>
      <c r="M9" s="28"/>
      <c r="N9" s="29"/>
    </row>
    <row r="10" spans="2:16" s="31" customFormat="1" ht="15" customHeight="1">
      <c r="B10" s="47" t="s">
        <v>47</v>
      </c>
      <c r="C10" s="37" t="s">
        <v>30</v>
      </c>
      <c r="D10" s="48"/>
      <c r="E10" s="48"/>
      <c r="F10" s="48">
        <v>30</v>
      </c>
      <c r="G10" s="48"/>
      <c r="H10" s="48"/>
      <c r="I10" s="48"/>
      <c r="J10" s="48">
        <v>1.8</v>
      </c>
      <c r="K10" s="48"/>
      <c r="L10" s="48"/>
      <c r="M10" s="38">
        <f t="shared" ref="M10:M11" si="0">IF(SUM(D10:L10)=0,"",IF(SUM(D10:L10)&gt;100,100,SUM(D10:L10)))</f>
        <v>31.8</v>
      </c>
      <c r="N10" s="42"/>
      <c r="O10" s="44" t="str">
        <f>IF(SUM(D10:L10)&gt;100,"^","")</f>
        <v/>
      </c>
    </row>
    <row r="11" spans="2:16" s="31" customFormat="1" ht="15" customHeight="1">
      <c r="B11" s="49" t="s">
        <v>305</v>
      </c>
      <c r="C11" s="37" t="s">
        <v>50</v>
      </c>
      <c r="D11" s="48"/>
      <c r="E11" s="48"/>
      <c r="F11" s="48">
        <v>30</v>
      </c>
      <c r="G11" s="48"/>
      <c r="H11" s="48"/>
      <c r="I11" s="48"/>
      <c r="J11" s="48">
        <v>1.8</v>
      </c>
      <c r="K11" s="48"/>
      <c r="L11" s="48"/>
      <c r="M11" s="38">
        <f t="shared" si="0"/>
        <v>31.8</v>
      </c>
      <c r="N11" s="50" t="str">
        <f>IF(M10&lt;&gt;M11,".","")</f>
        <v/>
      </c>
      <c r="O11" s="43" t="str">
        <f>IF(SUM(D11:L11)&gt;100,"^","")</f>
        <v/>
      </c>
    </row>
    <row r="12" spans="2:16" s="31" customFormat="1" ht="15" customHeight="1">
      <c r="B12" s="81" t="s">
        <v>304</v>
      </c>
      <c r="C12" s="78" t="s">
        <v>26</v>
      </c>
      <c r="D12" s="79"/>
      <c r="E12" s="79"/>
      <c r="F12" s="79">
        <v>30</v>
      </c>
      <c r="G12" s="79"/>
      <c r="H12" s="79"/>
      <c r="I12" s="79"/>
      <c r="J12" s="79">
        <v>1.8</v>
      </c>
      <c r="K12" s="79"/>
      <c r="L12" s="79"/>
      <c r="M12" s="80">
        <f>IF(SUM(D12:L12)=0,"",IF(SUM(D12:L12)&gt;100,100,SUM(D12:L12)))</f>
        <v>31.8</v>
      </c>
      <c r="N12" s="32" t="str">
        <f>IF(AND(M12&lt;&gt;"",OR(M10&lt;&gt;M11,M11&lt;&gt;M12)),"*","")</f>
        <v/>
      </c>
      <c r="O12" s="45" t="str">
        <f>IF(SUM(D12:L12)=0,"",IF(SUM(D12:L12)&gt;100,"^",IF(SUM(D12:L12)&lt;30,"Ödeme Yok!","")))</f>
        <v/>
      </c>
    </row>
    <row r="13" spans="2:16" ht="3" customHeight="1">
      <c r="B13" s="33"/>
      <c r="C13" s="39"/>
      <c r="D13" s="39"/>
      <c r="E13" s="39"/>
      <c r="F13" s="39"/>
      <c r="G13" s="39"/>
      <c r="H13" s="39"/>
      <c r="I13" s="39"/>
      <c r="J13" s="39"/>
      <c r="K13" s="39"/>
      <c r="L13" s="39"/>
      <c r="M13" s="39"/>
      <c r="N13" s="42"/>
    </row>
    <row r="14" spans="2:16" s="31" customFormat="1" ht="15" customHeight="1">
      <c r="B14" s="47" t="s">
        <v>127</v>
      </c>
      <c r="C14" s="37" t="s">
        <v>30</v>
      </c>
      <c r="D14" s="48"/>
      <c r="E14" s="48"/>
      <c r="F14" s="48">
        <v>24</v>
      </c>
      <c r="G14" s="48"/>
      <c r="H14" s="48"/>
      <c r="I14" s="48"/>
      <c r="J14" s="48">
        <v>30</v>
      </c>
      <c r="K14" s="48"/>
      <c r="L14" s="48"/>
      <c r="M14" s="38">
        <f t="shared" ref="M14:M15" si="1">IF(SUM(D14:L14)=0,"",IF(SUM(D14:L14)&gt;100,100,SUM(D14:L14)))</f>
        <v>54</v>
      </c>
      <c r="N14" s="42"/>
      <c r="O14" s="44" t="str">
        <f>IF(SUM(D14:L14)&gt;100,"^","")</f>
        <v/>
      </c>
    </row>
    <row r="15" spans="2:16" s="31" customFormat="1" ht="15" customHeight="1">
      <c r="B15" s="49" t="s">
        <v>307</v>
      </c>
      <c r="C15" s="37" t="s">
        <v>50</v>
      </c>
      <c r="D15" s="48"/>
      <c r="E15" s="48"/>
      <c r="F15" s="48">
        <v>24</v>
      </c>
      <c r="G15" s="48"/>
      <c r="H15" s="48"/>
      <c r="I15" s="48"/>
      <c r="J15" s="48">
        <v>30</v>
      </c>
      <c r="K15" s="48"/>
      <c r="L15" s="48"/>
      <c r="M15" s="38">
        <f t="shared" si="1"/>
        <v>54</v>
      </c>
      <c r="N15" s="50" t="str">
        <f>IF(M14&lt;&gt;M15,".","")</f>
        <v/>
      </c>
      <c r="O15" s="43" t="str">
        <f>IF(SUM(D15:L15)&gt;100,"^","")</f>
        <v/>
      </c>
    </row>
    <row r="16" spans="2:16" s="31" customFormat="1" ht="15" customHeight="1">
      <c r="B16" s="81" t="s">
        <v>306</v>
      </c>
      <c r="C16" s="78" t="s">
        <v>26</v>
      </c>
      <c r="D16" s="79"/>
      <c r="E16" s="79"/>
      <c r="F16" s="79">
        <v>24</v>
      </c>
      <c r="G16" s="79"/>
      <c r="H16" s="79"/>
      <c r="I16" s="79"/>
      <c r="J16" s="79">
        <v>30</v>
      </c>
      <c r="K16" s="79"/>
      <c r="L16" s="79"/>
      <c r="M16" s="80">
        <f>IF(SUM(D16:L16)=0,"",IF(SUM(D16:L16)&gt;100,100,SUM(D16:L16)))</f>
        <v>54</v>
      </c>
      <c r="N16" s="32" t="str">
        <f>IF(AND(M16&lt;&gt;"",OR(M14&lt;&gt;M15,M15&lt;&gt;M16)),"*","")</f>
        <v/>
      </c>
      <c r="O16" s="45" t="str">
        <f>IF(SUM(D16:L16)=0,"",IF(SUM(D16:L16)&gt;100,"^",IF(SUM(D16:L16)&lt;30,"Ödeme Yok!","")))</f>
        <v/>
      </c>
    </row>
    <row r="17" spans="2:15" ht="3" customHeight="1">
      <c r="B17" s="33"/>
      <c r="C17" s="39"/>
      <c r="D17" s="39"/>
      <c r="E17" s="39"/>
      <c r="F17" s="39"/>
      <c r="G17" s="39"/>
      <c r="H17" s="39"/>
      <c r="I17" s="39"/>
      <c r="J17" s="39"/>
      <c r="K17" s="39"/>
      <c r="L17" s="39"/>
      <c r="M17" s="39"/>
      <c r="N17" s="42"/>
    </row>
    <row r="18" spans="2:15" s="31" customFormat="1" ht="15" customHeight="1">
      <c r="B18" s="47" t="s">
        <v>127</v>
      </c>
      <c r="C18" s="37" t="s">
        <v>30</v>
      </c>
      <c r="D18" s="48"/>
      <c r="E18" s="48"/>
      <c r="F18" s="48">
        <v>30</v>
      </c>
      <c r="G18" s="48"/>
      <c r="H18" s="48"/>
      <c r="I18" s="48"/>
      <c r="J18" s="48">
        <v>30</v>
      </c>
      <c r="K18" s="48"/>
      <c r="L18" s="48"/>
      <c r="M18" s="38">
        <f t="shared" ref="M18:M19" si="2">IF(SUM(D18:L18)=0,"",IF(SUM(D18:L18)&gt;100,100,SUM(D18:L18)))</f>
        <v>60</v>
      </c>
      <c r="N18" s="42"/>
      <c r="O18" s="44" t="str">
        <f>IF(SUM(D18:L18)&gt;100,"^","")</f>
        <v/>
      </c>
    </row>
    <row r="19" spans="2:15" s="31" customFormat="1" ht="15" customHeight="1">
      <c r="B19" s="49" t="s">
        <v>308</v>
      </c>
      <c r="C19" s="37" t="s">
        <v>50</v>
      </c>
      <c r="D19" s="48"/>
      <c r="E19" s="48"/>
      <c r="F19" s="48">
        <v>30</v>
      </c>
      <c r="G19" s="48"/>
      <c r="H19" s="48"/>
      <c r="I19" s="48"/>
      <c r="J19" s="48">
        <v>30</v>
      </c>
      <c r="K19" s="48"/>
      <c r="L19" s="48"/>
      <c r="M19" s="38">
        <f t="shared" si="2"/>
        <v>60</v>
      </c>
      <c r="N19" s="50" t="str">
        <f>IF(M18&lt;&gt;M19,".","")</f>
        <v/>
      </c>
      <c r="O19" s="43" t="str">
        <f>IF(SUM(D19:L19)&gt;100,"^","")</f>
        <v/>
      </c>
    </row>
    <row r="20" spans="2:15" s="31" customFormat="1" ht="15" customHeight="1">
      <c r="B20" s="81" t="s">
        <v>306</v>
      </c>
      <c r="C20" s="78" t="s">
        <v>26</v>
      </c>
      <c r="D20" s="79"/>
      <c r="E20" s="79"/>
      <c r="F20" s="79">
        <v>30</v>
      </c>
      <c r="G20" s="79"/>
      <c r="H20" s="79"/>
      <c r="I20" s="79"/>
      <c r="J20" s="79">
        <v>30</v>
      </c>
      <c r="K20" s="79"/>
      <c r="L20" s="79"/>
      <c r="M20" s="80">
        <f>IF(SUM(D20:L20)=0,"",IF(SUM(D20:L20)&gt;100,100,SUM(D20:L20)))</f>
        <v>60</v>
      </c>
      <c r="N20" s="32" t="str">
        <f>IF(AND(M20&lt;&gt;"",OR(M18&lt;&gt;M19,M19&lt;&gt;M20)),"*","")</f>
        <v/>
      </c>
      <c r="O20" s="45" t="str">
        <f>IF(SUM(D20:L20)=0,"",IF(SUM(D20:L20)&gt;100,"^",IF(SUM(D20:L20)&lt;30,"Ödeme Yok!","")))</f>
        <v/>
      </c>
    </row>
    <row r="21" spans="2:15" ht="3" customHeight="1">
      <c r="B21" s="33"/>
      <c r="C21" s="39"/>
      <c r="D21" s="39"/>
      <c r="E21" s="39"/>
      <c r="F21" s="39"/>
      <c r="G21" s="39"/>
      <c r="H21" s="39"/>
      <c r="I21" s="39"/>
      <c r="J21" s="39"/>
      <c r="K21" s="39"/>
      <c r="L21" s="39"/>
      <c r="M21" s="39"/>
      <c r="N21" s="42"/>
    </row>
    <row r="22" spans="2:15" s="31" customFormat="1" ht="15" customHeight="1">
      <c r="B22" s="47" t="s">
        <v>128</v>
      </c>
      <c r="C22" s="37" t="s">
        <v>30</v>
      </c>
      <c r="D22" s="48"/>
      <c r="E22" s="48"/>
      <c r="F22" s="48">
        <v>30</v>
      </c>
      <c r="G22" s="48"/>
      <c r="H22" s="48"/>
      <c r="I22" s="48"/>
      <c r="J22" s="48">
        <v>25.2</v>
      </c>
      <c r="K22" s="48"/>
      <c r="L22" s="48"/>
      <c r="M22" s="38">
        <f t="shared" ref="M22:M23" si="3">IF(SUM(D22:L22)=0,"",IF(SUM(D22:L22)&gt;100,100,SUM(D22:L22)))</f>
        <v>55.2</v>
      </c>
      <c r="N22" s="42"/>
      <c r="O22" s="44" t="str">
        <f>IF(SUM(D22:L22)&gt;100,"^","")</f>
        <v/>
      </c>
    </row>
    <row r="23" spans="2:15" s="31" customFormat="1" ht="15" customHeight="1">
      <c r="B23" s="49" t="s">
        <v>309</v>
      </c>
      <c r="C23" s="37" t="s">
        <v>50</v>
      </c>
      <c r="D23" s="48"/>
      <c r="E23" s="48"/>
      <c r="F23" s="48">
        <v>30</v>
      </c>
      <c r="G23" s="48"/>
      <c r="H23" s="48"/>
      <c r="I23" s="48"/>
      <c r="J23" s="48">
        <v>25.2</v>
      </c>
      <c r="K23" s="48"/>
      <c r="L23" s="48"/>
      <c r="M23" s="38">
        <f t="shared" si="3"/>
        <v>55.2</v>
      </c>
      <c r="N23" s="50" t="str">
        <f>IF(M22&lt;&gt;M23,".","")</f>
        <v/>
      </c>
      <c r="O23" s="43" t="str">
        <f>IF(SUM(D23:L23)&gt;100,"^","")</f>
        <v/>
      </c>
    </row>
    <row r="24" spans="2:15" s="31" customFormat="1" ht="15" customHeight="1">
      <c r="B24" s="81" t="s">
        <v>306</v>
      </c>
      <c r="C24" s="78" t="s">
        <v>26</v>
      </c>
      <c r="D24" s="79"/>
      <c r="E24" s="79"/>
      <c r="F24" s="79">
        <v>30</v>
      </c>
      <c r="G24" s="79"/>
      <c r="H24" s="79"/>
      <c r="I24" s="79"/>
      <c r="J24" s="79">
        <v>25.2</v>
      </c>
      <c r="K24" s="79"/>
      <c r="L24" s="79"/>
      <c r="M24" s="80">
        <f>IF(SUM(D24:L24)=0,"",IF(SUM(D24:L24)&gt;100,100,SUM(D24:L24)))</f>
        <v>55.2</v>
      </c>
      <c r="N24" s="32" t="str">
        <f>IF(AND(M24&lt;&gt;"",OR(M22&lt;&gt;M23,M23&lt;&gt;M24)),"*","")</f>
        <v/>
      </c>
      <c r="O24" s="45" t="str">
        <f>IF(SUM(D24:L24)=0,"",IF(SUM(D24:L24)&gt;100,"^",IF(SUM(D24:L24)&lt;30,"Ödeme Yok!","")))</f>
        <v/>
      </c>
    </row>
    <row r="25" spans="2:15" ht="3" customHeight="1">
      <c r="B25" s="33"/>
      <c r="C25" s="39"/>
      <c r="D25" s="39"/>
      <c r="E25" s="39"/>
      <c r="F25" s="39"/>
      <c r="G25" s="39"/>
      <c r="H25" s="39"/>
      <c r="I25" s="39"/>
      <c r="J25" s="39"/>
      <c r="K25" s="39"/>
      <c r="L25" s="39"/>
      <c r="M25" s="39"/>
      <c r="N25" s="42"/>
    </row>
    <row r="26" spans="2:15" s="31" customFormat="1" ht="15" customHeight="1">
      <c r="B26" s="47" t="s">
        <v>47</v>
      </c>
      <c r="C26" s="37" t="s">
        <v>30</v>
      </c>
      <c r="D26" s="48"/>
      <c r="E26" s="48"/>
      <c r="F26" s="48">
        <v>25.8</v>
      </c>
      <c r="G26" s="48"/>
      <c r="H26" s="48"/>
      <c r="I26" s="48"/>
      <c r="J26" s="48">
        <v>4.2</v>
      </c>
      <c r="K26" s="48"/>
      <c r="L26" s="48"/>
      <c r="M26" s="38">
        <f t="shared" ref="M26:M27" si="4">IF(SUM(D26:L26)=0,"",IF(SUM(D26:L26)&gt;100,100,SUM(D26:L26)))</f>
        <v>30</v>
      </c>
      <c r="N26" s="42"/>
      <c r="O26" s="44" t="str">
        <f>IF(SUM(D26:L26)&gt;100,"^","")</f>
        <v/>
      </c>
    </row>
    <row r="27" spans="2:15" s="31" customFormat="1" ht="15" customHeight="1">
      <c r="B27" s="49" t="s">
        <v>310</v>
      </c>
      <c r="C27" s="37" t="s">
        <v>50</v>
      </c>
      <c r="D27" s="48"/>
      <c r="E27" s="48"/>
      <c r="F27" s="48">
        <v>25.8</v>
      </c>
      <c r="G27" s="48"/>
      <c r="H27" s="48"/>
      <c r="I27" s="48"/>
      <c r="J27" s="48">
        <v>4.2</v>
      </c>
      <c r="K27" s="48"/>
      <c r="L27" s="48"/>
      <c r="M27" s="38">
        <f t="shared" si="4"/>
        <v>30</v>
      </c>
      <c r="N27" s="50" t="str">
        <f>IF(M26&lt;&gt;M27,".","")</f>
        <v/>
      </c>
      <c r="O27" s="43" t="str">
        <f>IF(SUM(D27:L27)&gt;100,"^","")</f>
        <v/>
      </c>
    </row>
    <row r="28" spans="2:15" s="31" customFormat="1" ht="15" customHeight="1">
      <c r="B28" s="81" t="s">
        <v>306</v>
      </c>
      <c r="C28" s="78" t="s">
        <v>26</v>
      </c>
      <c r="D28" s="79"/>
      <c r="E28" s="79"/>
      <c r="F28" s="79">
        <v>25.8</v>
      </c>
      <c r="G28" s="79"/>
      <c r="H28" s="79"/>
      <c r="I28" s="79"/>
      <c r="J28" s="79">
        <v>4.2</v>
      </c>
      <c r="K28" s="79"/>
      <c r="L28" s="79"/>
      <c r="M28" s="80">
        <f>IF(SUM(D28:L28)=0,"",IF(SUM(D28:L28)&gt;100,100,SUM(D28:L28)))</f>
        <v>30</v>
      </c>
      <c r="N28" s="32" t="str">
        <f>IF(AND(M28&lt;&gt;"",OR(M26&lt;&gt;M27,M27&lt;&gt;M28)),"*","")</f>
        <v/>
      </c>
      <c r="O28" s="45" t="str">
        <f>IF(SUM(D28:L28)=0,"",IF(SUM(D28:L28)&gt;100,"^",IF(SUM(D28:L28)&lt;30,"Ödeme Yok!","")))</f>
        <v/>
      </c>
    </row>
    <row r="29" spans="2:15" ht="3" customHeight="1">
      <c r="B29" s="33"/>
      <c r="C29" s="39"/>
      <c r="D29" s="39"/>
      <c r="E29" s="39"/>
      <c r="F29" s="39"/>
      <c r="G29" s="39"/>
      <c r="H29" s="39"/>
      <c r="I29" s="39"/>
      <c r="J29" s="39"/>
      <c r="K29" s="39"/>
      <c r="L29" s="39"/>
      <c r="M29" s="39"/>
      <c r="N29" s="42"/>
    </row>
    <row r="30" spans="2:15" s="31" customFormat="1" ht="15" customHeight="1">
      <c r="B30" s="47" t="s">
        <v>47</v>
      </c>
      <c r="C30" s="37" t="s">
        <v>30</v>
      </c>
      <c r="D30" s="48"/>
      <c r="E30" s="48"/>
      <c r="F30" s="48">
        <v>30</v>
      </c>
      <c r="G30" s="48"/>
      <c r="H30" s="48"/>
      <c r="I30" s="48"/>
      <c r="J30" s="48">
        <v>6.6</v>
      </c>
      <c r="K30" s="48"/>
      <c r="L30" s="48"/>
      <c r="M30" s="38">
        <f t="shared" ref="M30:M31" si="5">IF(SUM(D30:L30)=0,"",IF(SUM(D30:L30)&gt;100,100,SUM(D30:L30)))</f>
        <v>36.6</v>
      </c>
      <c r="N30" s="42"/>
      <c r="O30" s="44" t="str">
        <f>IF(SUM(D30:L30)&gt;100,"^","")</f>
        <v/>
      </c>
    </row>
    <row r="31" spans="2:15" s="31" customFormat="1" ht="15" customHeight="1">
      <c r="B31" s="49" t="s">
        <v>311</v>
      </c>
      <c r="C31" s="37" t="s">
        <v>50</v>
      </c>
      <c r="D31" s="48"/>
      <c r="E31" s="48"/>
      <c r="F31" s="48">
        <v>30</v>
      </c>
      <c r="G31" s="48"/>
      <c r="H31" s="48"/>
      <c r="I31" s="48"/>
      <c r="J31" s="48">
        <v>6.6</v>
      </c>
      <c r="K31" s="48"/>
      <c r="L31" s="48"/>
      <c r="M31" s="38">
        <f t="shared" si="5"/>
        <v>36.6</v>
      </c>
      <c r="N31" s="50" t="str">
        <f>IF(M30&lt;&gt;M31,".","")</f>
        <v/>
      </c>
      <c r="O31" s="43" t="str">
        <f>IF(SUM(D31:L31)&gt;100,"^","")</f>
        <v/>
      </c>
    </row>
    <row r="32" spans="2:15" s="31" customFormat="1" ht="15" customHeight="1">
      <c r="B32" s="81" t="s">
        <v>306</v>
      </c>
      <c r="C32" s="78" t="s">
        <v>26</v>
      </c>
      <c r="D32" s="79"/>
      <c r="E32" s="79"/>
      <c r="F32" s="79">
        <v>30</v>
      </c>
      <c r="G32" s="79"/>
      <c r="H32" s="79"/>
      <c r="I32" s="79"/>
      <c r="J32" s="79">
        <v>6.6</v>
      </c>
      <c r="K32" s="79"/>
      <c r="L32" s="79"/>
      <c r="M32" s="80">
        <f>IF(SUM(D32:L32)=0,"",IF(SUM(D32:L32)&gt;100,100,SUM(D32:L32)))</f>
        <v>36.6</v>
      </c>
      <c r="N32" s="32" t="str">
        <f>IF(AND(M32&lt;&gt;"",OR(M30&lt;&gt;M31,M31&lt;&gt;M32)),"*","")</f>
        <v/>
      </c>
      <c r="O32" s="45" t="str">
        <f>IF(SUM(D32:L32)=0,"",IF(SUM(D32:L32)&gt;100,"^",IF(SUM(D32:L32)&lt;30,"Ödeme Yok!","")))</f>
        <v/>
      </c>
    </row>
    <row r="33" spans="2:15" ht="3" customHeight="1">
      <c r="B33" s="33"/>
      <c r="C33" s="39"/>
      <c r="D33" s="39"/>
      <c r="E33" s="39"/>
      <c r="F33" s="39"/>
      <c r="G33" s="39"/>
      <c r="H33" s="39"/>
      <c r="I33" s="39"/>
      <c r="J33" s="39"/>
      <c r="K33" s="39"/>
      <c r="L33" s="39"/>
      <c r="M33" s="39"/>
      <c r="N33" s="42"/>
    </row>
    <row r="34" spans="2:15" s="31" customFormat="1" ht="15" customHeight="1">
      <c r="B34" s="47" t="s">
        <v>47</v>
      </c>
      <c r="C34" s="37" t="s">
        <v>30</v>
      </c>
      <c r="D34" s="48"/>
      <c r="E34" s="48"/>
      <c r="F34" s="48">
        <v>30</v>
      </c>
      <c r="G34" s="48"/>
      <c r="H34" s="48"/>
      <c r="I34" s="48"/>
      <c r="J34" s="48"/>
      <c r="K34" s="48"/>
      <c r="L34" s="48"/>
      <c r="M34" s="38">
        <f t="shared" ref="M34:M35" si="6">IF(SUM(D34:L34)=0,"",IF(SUM(D34:L34)&gt;100,100,SUM(D34:L34)))</f>
        <v>30</v>
      </c>
      <c r="N34" s="42"/>
      <c r="O34" s="44" t="str">
        <f>IF(SUM(D34:L34)&gt;100,"^","")</f>
        <v/>
      </c>
    </row>
    <row r="35" spans="2:15" s="31" customFormat="1" ht="15" customHeight="1">
      <c r="B35" s="49" t="s">
        <v>312</v>
      </c>
      <c r="C35" s="37" t="s">
        <v>50</v>
      </c>
      <c r="D35" s="48"/>
      <c r="E35" s="48"/>
      <c r="F35" s="48">
        <v>30</v>
      </c>
      <c r="G35" s="48"/>
      <c r="H35" s="48"/>
      <c r="I35" s="48"/>
      <c r="J35" s="48"/>
      <c r="K35" s="48"/>
      <c r="L35" s="48"/>
      <c r="M35" s="38">
        <f t="shared" si="6"/>
        <v>30</v>
      </c>
      <c r="N35" s="50" t="str">
        <f>IF(M34&lt;&gt;M35,".","")</f>
        <v/>
      </c>
      <c r="O35" s="43" t="str">
        <f>IF(SUM(D35:L35)&gt;100,"^","")</f>
        <v/>
      </c>
    </row>
    <row r="36" spans="2:15" s="31" customFormat="1" ht="15" customHeight="1">
      <c r="B36" s="81" t="s">
        <v>306</v>
      </c>
      <c r="C36" s="78" t="s">
        <v>26</v>
      </c>
      <c r="D36" s="79"/>
      <c r="E36" s="79"/>
      <c r="F36" s="79">
        <v>30</v>
      </c>
      <c r="G36" s="79"/>
      <c r="H36" s="79"/>
      <c r="I36" s="79"/>
      <c r="J36" s="79"/>
      <c r="K36" s="79"/>
      <c r="L36" s="79"/>
      <c r="M36" s="80">
        <f>IF(SUM(D36:L36)=0,"",IF(SUM(D36:L36)&gt;100,100,SUM(D36:L36)))</f>
        <v>30</v>
      </c>
      <c r="N36" s="32" t="str">
        <f>IF(AND(M36&lt;&gt;"",OR(M34&lt;&gt;M35,M35&lt;&gt;M36)),"*","")</f>
        <v/>
      </c>
      <c r="O36" s="45" t="str">
        <f>IF(SUM(D36:L36)=0,"",IF(SUM(D36:L36)&gt;100,"^",IF(SUM(D36:L36)&lt;30,"Ödeme Yok!","")))</f>
        <v/>
      </c>
    </row>
    <row r="37" spans="2:15" ht="3" customHeight="1">
      <c r="B37" s="33"/>
      <c r="C37" s="39"/>
      <c r="D37" s="39"/>
      <c r="E37" s="39"/>
      <c r="F37" s="39"/>
      <c r="G37" s="39"/>
      <c r="H37" s="39"/>
      <c r="I37" s="39"/>
      <c r="J37" s="39"/>
      <c r="K37" s="39"/>
      <c r="L37" s="39"/>
      <c r="M37" s="39"/>
      <c r="N37" s="42"/>
    </row>
    <row r="38" spans="2:15" s="31" customFormat="1" ht="15" customHeight="1">
      <c r="B38" s="47" t="s">
        <v>47</v>
      </c>
      <c r="C38" s="37" t="s">
        <v>30</v>
      </c>
      <c r="D38" s="48"/>
      <c r="E38" s="48"/>
      <c r="F38" s="48">
        <v>30</v>
      </c>
      <c r="G38" s="48"/>
      <c r="H38" s="48"/>
      <c r="I38" s="48"/>
      <c r="J38" s="48">
        <v>19.8</v>
      </c>
      <c r="K38" s="48">
        <v>2.4</v>
      </c>
      <c r="L38" s="48"/>
      <c r="M38" s="38">
        <f t="shared" ref="M38:M39" si="7">IF(SUM(D38:L38)=0,"",IF(SUM(D38:L38)&gt;100,100,SUM(D38:L38)))</f>
        <v>52.199999999999996</v>
      </c>
      <c r="N38" s="42"/>
      <c r="O38" s="44" t="str">
        <f>IF(SUM(D38:L38)&gt;100,"^","")</f>
        <v/>
      </c>
    </row>
    <row r="39" spans="2:15" s="31" customFormat="1" ht="15" customHeight="1">
      <c r="B39" s="49" t="s">
        <v>313</v>
      </c>
      <c r="C39" s="37" t="s">
        <v>50</v>
      </c>
      <c r="D39" s="48"/>
      <c r="E39" s="48"/>
      <c r="F39" s="48">
        <v>30</v>
      </c>
      <c r="G39" s="48"/>
      <c r="H39" s="48"/>
      <c r="I39" s="48"/>
      <c r="J39" s="48">
        <v>19.8</v>
      </c>
      <c r="K39" s="48">
        <v>2.4</v>
      </c>
      <c r="L39" s="48"/>
      <c r="M39" s="38">
        <f t="shared" si="7"/>
        <v>52.199999999999996</v>
      </c>
      <c r="N39" s="50" t="str">
        <f>IF(M38&lt;&gt;M39,".","")</f>
        <v/>
      </c>
      <c r="O39" s="43" t="str">
        <f>IF(SUM(D39:L39)&gt;100,"^","")</f>
        <v/>
      </c>
    </row>
    <row r="40" spans="2:15" s="31" customFormat="1" ht="15" customHeight="1">
      <c r="B40" s="81" t="s">
        <v>306</v>
      </c>
      <c r="C40" s="78" t="s">
        <v>26</v>
      </c>
      <c r="D40" s="79"/>
      <c r="E40" s="79"/>
      <c r="F40" s="79">
        <v>30</v>
      </c>
      <c r="G40" s="79"/>
      <c r="H40" s="79"/>
      <c r="I40" s="79"/>
      <c r="J40" s="79">
        <v>19.8</v>
      </c>
      <c r="K40" s="79">
        <v>0</v>
      </c>
      <c r="L40" s="79"/>
      <c r="M40" s="80">
        <f>IF(SUM(D40:L40)=0,"",IF(SUM(D40:L40)&gt;100,100,SUM(D40:L40)))</f>
        <v>49.8</v>
      </c>
      <c r="N40" s="32" t="str">
        <f>IF(AND(M40&lt;&gt;"",OR(M38&lt;&gt;M39,M39&lt;&gt;M40)),"*","")</f>
        <v>*</v>
      </c>
      <c r="O40" s="45" t="str">
        <f>IF(SUM(D40:L40)=0,"",IF(SUM(D40:L40)&gt;100,"^",IF(SUM(D40:L40)&lt;30,"Ödeme Yok!","")))</f>
        <v/>
      </c>
    </row>
    <row r="41" spans="2:15" ht="3" customHeight="1">
      <c r="B41" s="33"/>
      <c r="C41" s="39"/>
      <c r="D41" s="39"/>
      <c r="E41" s="39"/>
      <c r="F41" s="39"/>
      <c r="G41" s="39"/>
      <c r="H41" s="39"/>
      <c r="I41" s="39"/>
      <c r="J41" s="39"/>
      <c r="K41" s="39"/>
      <c r="L41" s="39"/>
      <c r="M41" s="39"/>
      <c r="N41" s="42"/>
    </row>
    <row r="42" spans="2:15" s="31" customFormat="1" ht="15" customHeight="1">
      <c r="B42" s="47" t="s">
        <v>127</v>
      </c>
      <c r="C42" s="37" t="s">
        <v>30</v>
      </c>
      <c r="D42" s="48"/>
      <c r="E42" s="48"/>
      <c r="F42" s="48">
        <v>9.3000000000000007</v>
      </c>
      <c r="G42" s="48"/>
      <c r="H42" s="48"/>
      <c r="I42" s="48"/>
      <c r="J42" s="48">
        <v>30</v>
      </c>
      <c r="K42" s="48"/>
      <c r="L42" s="48"/>
      <c r="M42" s="38">
        <f t="shared" ref="M42:M43" si="8">IF(SUM(D42:L42)=0,"",IF(SUM(D42:L42)&gt;100,100,SUM(D42:L42)))</f>
        <v>39.299999999999997</v>
      </c>
      <c r="N42" s="42"/>
      <c r="O42" s="44" t="str">
        <f>IF(SUM(D42:L42)&gt;100,"^","")</f>
        <v/>
      </c>
    </row>
    <row r="43" spans="2:15" s="31" customFormat="1" ht="15" customHeight="1">
      <c r="B43" s="49" t="s">
        <v>315</v>
      </c>
      <c r="C43" s="37" t="s">
        <v>50</v>
      </c>
      <c r="D43" s="48"/>
      <c r="E43" s="48"/>
      <c r="F43" s="48">
        <v>9.3000000000000007</v>
      </c>
      <c r="G43" s="48"/>
      <c r="H43" s="48"/>
      <c r="I43" s="48"/>
      <c r="J43" s="48">
        <v>30</v>
      </c>
      <c r="K43" s="48"/>
      <c r="L43" s="48"/>
      <c r="M43" s="38">
        <f t="shared" si="8"/>
        <v>39.299999999999997</v>
      </c>
      <c r="N43" s="50" t="str">
        <f>IF(M42&lt;&gt;M43,".","")</f>
        <v/>
      </c>
      <c r="O43" s="43" t="str">
        <f>IF(SUM(D43:L43)&gt;100,"^","")</f>
        <v/>
      </c>
    </row>
    <row r="44" spans="2:15" s="31" customFormat="1" ht="15" customHeight="1">
      <c r="B44" s="81" t="s">
        <v>314</v>
      </c>
      <c r="C44" s="78" t="s">
        <v>26</v>
      </c>
      <c r="D44" s="79"/>
      <c r="E44" s="79"/>
      <c r="F44" s="79">
        <v>9.3000000000000007</v>
      </c>
      <c r="G44" s="79"/>
      <c r="H44" s="79"/>
      <c r="I44" s="79"/>
      <c r="J44" s="79">
        <v>30</v>
      </c>
      <c r="K44" s="79"/>
      <c r="L44" s="79"/>
      <c r="M44" s="80">
        <f>IF(SUM(D44:L44)=0,"",IF(SUM(D44:L44)&gt;100,100,SUM(D44:L44)))</f>
        <v>39.299999999999997</v>
      </c>
      <c r="N44" s="32" t="str">
        <f>IF(AND(M44&lt;&gt;"",OR(M42&lt;&gt;M43,M43&lt;&gt;M44)),"*","")</f>
        <v/>
      </c>
      <c r="O44" s="45" t="str">
        <f>IF(SUM(D44:L44)=0,"",IF(SUM(D44:L44)&gt;100,"^",IF(SUM(D44:L44)&lt;30,"Ödeme Yok!","")))</f>
        <v/>
      </c>
    </row>
    <row r="45" spans="2:15" ht="3" customHeight="1">
      <c r="B45" s="33"/>
      <c r="C45" s="39"/>
      <c r="D45" s="39"/>
      <c r="E45" s="39"/>
      <c r="F45" s="39"/>
      <c r="G45" s="39"/>
      <c r="H45" s="39"/>
      <c r="I45" s="39"/>
      <c r="J45" s="39"/>
      <c r="K45" s="39"/>
      <c r="L45" s="39"/>
      <c r="M45" s="39"/>
      <c r="N45" s="42"/>
    </row>
    <row r="47" spans="2:15" s="30" customFormat="1" ht="3" customHeight="1">
      <c r="B47" s="25"/>
      <c r="C47" s="25"/>
      <c r="D47" s="26"/>
      <c r="E47" s="27"/>
      <c r="F47" s="27"/>
      <c r="G47" s="28"/>
      <c r="H47" s="27"/>
      <c r="I47" s="27"/>
      <c r="J47" s="27"/>
      <c r="K47" s="28"/>
      <c r="L47" s="27"/>
      <c r="M47" s="28"/>
      <c r="N47" s="29"/>
    </row>
    <row r="48" spans="2:15" s="31" customFormat="1" ht="15" customHeight="1">
      <c r="B48" s="47" t="s">
        <v>127</v>
      </c>
      <c r="C48" s="37" t="s">
        <v>30</v>
      </c>
      <c r="D48" s="48"/>
      <c r="E48" s="48"/>
      <c r="F48" s="48">
        <v>22.05</v>
      </c>
      <c r="G48" s="48"/>
      <c r="H48" s="48"/>
      <c r="I48" s="48"/>
      <c r="J48" s="48">
        <v>30</v>
      </c>
      <c r="K48" s="48"/>
      <c r="L48" s="48"/>
      <c r="M48" s="38">
        <f t="shared" ref="M48:M49" si="9">IF(SUM(D48:L48)=0,"",IF(SUM(D48:L48)&gt;100,100,SUM(D48:L48)))</f>
        <v>52.05</v>
      </c>
      <c r="N48" s="42"/>
      <c r="O48" s="44" t="str">
        <f>IF(SUM(D48:L48)&gt;100,"^","")</f>
        <v/>
      </c>
    </row>
    <row r="49" spans="2:15" s="31" customFormat="1" ht="15" customHeight="1">
      <c r="B49" s="49" t="s">
        <v>316</v>
      </c>
      <c r="C49" s="37" t="s">
        <v>50</v>
      </c>
      <c r="D49" s="48"/>
      <c r="E49" s="48"/>
      <c r="F49" s="48">
        <v>28.35</v>
      </c>
      <c r="G49" s="48"/>
      <c r="H49" s="48"/>
      <c r="I49" s="48"/>
      <c r="J49" s="48">
        <v>30</v>
      </c>
      <c r="K49" s="48"/>
      <c r="L49" s="48"/>
      <c r="M49" s="38">
        <f t="shared" si="9"/>
        <v>58.35</v>
      </c>
      <c r="N49" s="50" t="str">
        <f>IF(M48&lt;&gt;M49,".","")</f>
        <v>.</v>
      </c>
      <c r="O49" s="43" t="str">
        <f>IF(SUM(D49:L49)&gt;100,"^","")</f>
        <v/>
      </c>
    </row>
    <row r="50" spans="2:15" s="31" customFormat="1" ht="15" customHeight="1">
      <c r="B50" s="81" t="s">
        <v>314</v>
      </c>
      <c r="C50" s="78" t="s">
        <v>26</v>
      </c>
      <c r="D50" s="79"/>
      <c r="E50" s="79"/>
      <c r="F50" s="79">
        <v>28.35</v>
      </c>
      <c r="G50" s="79"/>
      <c r="H50" s="79"/>
      <c r="I50" s="79"/>
      <c r="J50" s="79">
        <v>30</v>
      </c>
      <c r="K50" s="79"/>
      <c r="L50" s="79"/>
      <c r="M50" s="80">
        <f>IF(SUM(D50:L50)=0,"",IF(SUM(D50:L50)&gt;100,100,SUM(D50:L50)))</f>
        <v>58.35</v>
      </c>
      <c r="N50" s="32" t="str">
        <f>IF(AND(M50&lt;&gt;"",OR(M48&lt;&gt;M49,M49&lt;&gt;M50)),"*","")</f>
        <v>*</v>
      </c>
      <c r="O50" s="45" t="str">
        <f>IF(SUM(D50:L50)=0,"",IF(SUM(D50:L50)&gt;100,"^",IF(SUM(D50:L50)&lt;30,"Ödeme Yok!","")))</f>
        <v/>
      </c>
    </row>
    <row r="51" spans="2:15" ht="3" customHeight="1">
      <c r="B51" s="33"/>
      <c r="C51" s="39"/>
      <c r="D51" s="39"/>
      <c r="E51" s="39"/>
      <c r="F51" s="39"/>
      <c r="G51" s="39"/>
      <c r="H51" s="39"/>
      <c r="I51" s="39"/>
      <c r="J51" s="39"/>
      <c r="K51" s="39"/>
      <c r="L51" s="39"/>
      <c r="M51" s="39"/>
      <c r="N51" s="42"/>
    </row>
    <row r="52" spans="2:15" s="31" customFormat="1" ht="15" customHeight="1">
      <c r="B52" s="47" t="s">
        <v>127</v>
      </c>
      <c r="C52" s="37" t="s">
        <v>30</v>
      </c>
      <c r="D52" s="48"/>
      <c r="E52" s="48"/>
      <c r="F52" s="48"/>
      <c r="G52" s="48"/>
      <c r="H52" s="48"/>
      <c r="I52" s="48"/>
      <c r="J52" s="48">
        <v>30</v>
      </c>
      <c r="K52" s="48"/>
      <c r="L52" s="48"/>
      <c r="M52" s="38">
        <f t="shared" ref="M52:M53" si="10">IF(SUM(D52:L52)=0,"",IF(SUM(D52:L52)&gt;100,100,SUM(D52:L52)))</f>
        <v>30</v>
      </c>
      <c r="N52" s="42"/>
      <c r="O52" s="44" t="str">
        <f>IF(SUM(D52:L52)&gt;100,"^","")</f>
        <v/>
      </c>
    </row>
    <row r="53" spans="2:15" s="31" customFormat="1" ht="15" customHeight="1">
      <c r="B53" s="49" t="s">
        <v>317</v>
      </c>
      <c r="C53" s="37" t="s">
        <v>50</v>
      </c>
      <c r="D53" s="48"/>
      <c r="E53" s="48"/>
      <c r="F53" s="48"/>
      <c r="G53" s="48"/>
      <c r="H53" s="48"/>
      <c r="I53" s="48"/>
      <c r="J53" s="48">
        <v>30</v>
      </c>
      <c r="K53" s="48"/>
      <c r="L53" s="48"/>
      <c r="M53" s="38">
        <f t="shared" si="10"/>
        <v>30</v>
      </c>
      <c r="N53" s="50" t="str">
        <f>IF(M52&lt;&gt;M53,".","")</f>
        <v/>
      </c>
      <c r="O53" s="43" t="str">
        <f>IF(SUM(D53:L53)&gt;100,"^","")</f>
        <v/>
      </c>
    </row>
    <row r="54" spans="2:15" s="31" customFormat="1" ht="15" customHeight="1">
      <c r="B54" s="81" t="s">
        <v>314</v>
      </c>
      <c r="C54" s="78" t="s">
        <v>26</v>
      </c>
      <c r="D54" s="79"/>
      <c r="E54" s="79"/>
      <c r="F54" s="79"/>
      <c r="G54" s="79"/>
      <c r="H54" s="79"/>
      <c r="I54" s="79"/>
      <c r="J54" s="79">
        <v>30</v>
      </c>
      <c r="K54" s="79"/>
      <c r="L54" s="79"/>
      <c r="M54" s="80">
        <f>IF(SUM(D54:L54)=0,"",IF(SUM(D54:L54)&gt;100,100,SUM(D54:L54)))</f>
        <v>30</v>
      </c>
      <c r="N54" s="32" t="str">
        <f>IF(AND(M54&lt;&gt;"",OR(M52&lt;&gt;M53,M53&lt;&gt;M54)),"*","")</f>
        <v/>
      </c>
      <c r="O54" s="45" t="str">
        <f>IF(SUM(D54:L54)=0,"",IF(SUM(D54:L54)&gt;100,"^",IF(SUM(D54:L54)&lt;30,"Ödeme Yok!","")))</f>
        <v/>
      </c>
    </row>
    <row r="55" spans="2:15" ht="3" customHeight="1">
      <c r="B55" s="33"/>
      <c r="C55" s="39"/>
      <c r="D55" s="39"/>
      <c r="E55" s="39"/>
      <c r="F55" s="39"/>
      <c r="G55" s="39"/>
      <c r="H55" s="39"/>
      <c r="I55" s="39"/>
      <c r="J55" s="39"/>
      <c r="K55" s="39"/>
      <c r="L55" s="39"/>
      <c r="M55" s="39"/>
      <c r="N55" s="42"/>
    </row>
    <row r="56" spans="2:15" s="31" customFormat="1" ht="15" customHeight="1">
      <c r="B56" s="47" t="s">
        <v>128</v>
      </c>
      <c r="C56" s="37" t="s">
        <v>30</v>
      </c>
      <c r="D56" s="48"/>
      <c r="E56" s="48"/>
      <c r="F56" s="48">
        <v>30</v>
      </c>
      <c r="G56" s="48"/>
      <c r="H56" s="48"/>
      <c r="I56" s="48"/>
      <c r="J56" s="48">
        <v>30</v>
      </c>
      <c r="K56" s="48">
        <v>19.8</v>
      </c>
      <c r="L56" s="48"/>
      <c r="M56" s="38">
        <f t="shared" ref="M56:M57" si="11">IF(SUM(D56:L56)=0,"",IF(SUM(D56:L56)&gt;100,100,SUM(D56:L56)))</f>
        <v>79.8</v>
      </c>
      <c r="N56" s="42"/>
      <c r="O56" s="44" t="str">
        <f>IF(SUM(D56:L56)&gt;100,"^","")</f>
        <v/>
      </c>
    </row>
    <row r="57" spans="2:15" s="31" customFormat="1" ht="15" customHeight="1">
      <c r="B57" s="49" t="s">
        <v>318</v>
      </c>
      <c r="C57" s="37" t="s">
        <v>50</v>
      </c>
      <c r="D57" s="48"/>
      <c r="E57" s="48"/>
      <c r="F57" s="48">
        <v>30</v>
      </c>
      <c r="G57" s="48"/>
      <c r="H57" s="48"/>
      <c r="I57" s="48"/>
      <c r="J57" s="48">
        <v>30</v>
      </c>
      <c r="K57" s="48">
        <v>0</v>
      </c>
      <c r="L57" s="48"/>
      <c r="M57" s="38">
        <f t="shared" si="11"/>
        <v>60</v>
      </c>
      <c r="N57" s="50" t="str">
        <f>IF(M56&lt;&gt;M57,".","")</f>
        <v>.</v>
      </c>
      <c r="O57" s="43" t="str">
        <f>IF(SUM(D57:L57)&gt;100,"^","")</f>
        <v/>
      </c>
    </row>
    <row r="58" spans="2:15" s="31" customFormat="1" ht="15" customHeight="1">
      <c r="B58" s="81" t="s">
        <v>314</v>
      </c>
      <c r="C58" s="78" t="s">
        <v>26</v>
      </c>
      <c r="D58" s="79"/>
      <c r="E58" s="79"/>
      <c r="F58" s="79">
        <v>30</v>
      </c>
      <c r="G58" s="79"/>
      <c r="H58" s="79"/>
      <c r="I58" s="79"/>
      <c r="J58" s="79">
        <v>30</v>
      </c>
      <c r="K58" s="79">
        <v>0</v>
      </c>
      <c r="L58" s="79"/>
      <c r="M58" s="80">
        <f>IF(SUM(D58:L58)=0,"",IF(SUM(D58:L58)&gt;100,100,SUM(D58:L58)))</f>
        <v>60</v>
      </c>
      <c r="N58" s="32" t="str">
        <f>IF(AND(M58&lt;&gt;"",OR(M56&lt;&gt;M57,M57&lt;&gt;M58)),"*","")</f>
        <v>*</v>
      </c>
      <c r="O58" s="45" t="str">
        <f>IF(SUM(D58:L58)=0,"",IF(SUM(D58:L58)&gt;100,"^",IF(SUM(D58:L58)&lt;30,"Ödeme Yok!","")))</f>
        <v/>
      </c>
    </row>
    <row r="59" spans="2:15" ht="3" customHeight="1">
      <c r="B59" s="33"/>
      <c r="C59" s="39"/>
      <c r="D59" s="39"/>
      <c r="E59" s="39"/>
      <c r="F59" s="39"/>
      <c r="G59" s="39"/>
      <c r="H59" s="39"/>
      <c r="I59" s="39"/>
      <c r="J59" s="39"/>
      <c r="K59" s="39"/>
      <c r="L59" s="39"/>
      <c r="M59" s="39"/>
      <c r="N59" s="42"/>
    </row>
    <row r="60" spans="2:15" s="31" customFormat="1" ht="15" customHeight="1">
      <c r="B60" s="47" t="s">
        <v>128</v>
      </c>
      <c r="C60" s="37" t="s">
        <v>30</v>
      </c>
      <c r="D60" s="48"/>
      <c r="E60" s="48"/>
      <c r="F60" s="48">
        <v>30</v>
      </c>
      <c r="G60" s="48"/>
      <c r="H60" s="48"/>
      <c r="I60" s="48"/>
      <c r="J60" s="48">
        <v>30</v>
      </c>
      <c r="K60" s="48">
        <v>19.8</v>
      </c>
      <c r="L60" s="48"/>
      <c r="M60" s="38">
        <f t="shared" ref="M60:M61" si="12">IF(SUM(D60:L60)=0,"",IF(SUM(D60:L60)&gt;100,100,SUM(D60:L60)))</f>
        <v>79.8</v>
      </c>
      <c r="N60" s="42"/>
      <c r="O60" s="44" t="str">
        <f>IF(SUM(D60:L60)&gt;100,"^","")</f>
        <v/>
      </c>
    </row>
    <row r="61" spans="2:15" s="31" customFormat="1" ht="15" customHeight="1">
      <c r="B61" s="49" t="s">
        <v>319</v>
      </c>
      <c r="C61" s="37" t="s">
        <v>50</v>
      </c>
      <c r="D61" s="48"/>
      <c r="E61" s="48"/>
      <c r="F61" s="48">
        <v>30</v>
      </c>
      <c r="G61" s="48"/>
      <c r="H61" s="48"/>
      <c r="I61" s="48"/>
      <c r="J61" s="48">
        <v>30</v>
      </c>
      <c r="K61" s="48">
        <v>0</v>
      </c>
      <c r="L61" s="48"/>
      <c r="M61" s="38">
        <f t="shared" si="12"/>
        <v>60</v>
      </c>
      <c r="N61" s="50" t="str">
        <f>IF(M60&lt;&gt;M61,".","")</f>
        <v>.</v>
      </c>
      <c r="O61" s="43" t="str">
        <f>IF(SUM(D61:L61)&gt;100,"^","")</f>
        <v/>
      </c>
    </row>
    <row r="62" spans="2:15" s="31" customFormat="1" ht="15" customHeight="1">
      <c r="B62" s="81" t="s">
        <v>314</v>
      </c>
      <c r="C62" s="78" t="s">
        <v>26</v>
      </c>
      <c r="D62" s="79"/>
      <c r="E62" s="79"/>
      <c r="F62" s="79">
        <v>30</v>
      </c>
      <c r="G62" s="79"/>
      <c r="H62" s="79"/>
      <c r="I62" s="79"/>
      <c r="J62" s="79">
        <v>30</v>
      </c>
      <c r="K62" s="79">
        <v>0</v>
      </c>
      <c r="L62" s="79"/>
      <c r="M62" s="80">
        <f>IF(SUM(D62:L62)=0,"",IF(SUM(D62:L62)&gt;100,100,SUM(D62:L62)))</f>
        <v>60</v>
      </c>
      <c r="N62" s="32" t="str">
        <f>IF(AND(M62&lt;&gt;"",OR(M60&lt;&gt;M61,M61&lt;&gt;M62)),"*","")</f>
        <v>*</v>
      </c>
      <c r="O62" s="45" t="str">
        <f>IF(SUM(D62:L62)=0,"",IF(SUM(D62:L62)&gt;100,"^",IF(SUM(D62:L62)&lt;30,"Ödeme Yok!","")))</f>
        <v/>
      </c>
    </row>
    <row r="63" spans="2:15" ht="3" customHeight="1">
      <c r="B63" s="33"/>
      <c r="C63" s="39"/>
      <c r="D63" s="39"/>
      <c r="E63" s="39"/>
      <c r="F63" s="39"/>
      <c r="G63" s="39"/>
      <c r="H63" s="39"/>
      <c r="I63" s="39"/>
      <c r="J63" s="39"/>
      <c r="K63" s="39"/>
      <c r="L63" s="39"/>
      <c r="M63" s="39"/>
      <c r="N63" s="42"/>
    </row>
    <row r="64" spans="2:15" s="31" customFormat="1" ht="15" customHeight="1">
      <c r="B64" s="47" t="s">
        <v>128</v>
      </c>
      <c r="C64" s="37" t="s">
        <v>30</v>
      </c>
      <c r="D64" s="48"/>
      <c r="E64" s="48"/>
      <c r="F64" s="48">
        <v>2.7</v>
      </c>
      <c r="G64" s="48"/>
      <c r="H64" s="48"/>
      <c r="I64" s="48"/>
      <c r="J64" s="48">
        <v>30</v>
      </c>
      <c r="K64" s="48"/>
      <c r="L64" s="48"/>
      <c r="M64" s="38">
        <f t="shared" ref="M64:M65" si="13">IF(SUM(D64:L64)=0,"",IF(SUM(D64:L64)&gt;100,100,SUM(D64:L64)))</f>
        <v>32.700000000000003</v>
      </c>
      <c r="N64" s="42"/>
      <c r="O64" s="44" t="str">
        <f>IF(SUM(D64:L64)&gt;100,"^","")</f>
        <v/>
      </c>
    </row>
    <row r="65" spans="2:15" s="31" customFormat="1" ht="15" customHeight="1">
      <c r="B65" s="49" t="s">
        <v>320</v>
      </c>
      <c r="C65" s="37" t="s">
        <v>50</v>
      </c>
      <c r="D65" s="48"/>
      <c r="E65" s="48"/>
      <c r="F65" s="48">
        <v>2.7</v>
      </c>
      <c r="G65" s="48"/>
      <c r="H65" s="48"/>
      <c r="I65" s="48"/>
      <c r="J65" s="48">
        <v>30</v>
      </c>
      <c r="K65" s="48"/>
      <c r="L65" s="48"/>
      <c r="M65" s="38">
        <f t="shared" si="13"/>
        <v>32.700000000000003</v>
      </c>
      <c r="N65" s="50" t="str">
        <f>IF(M64&lt;&gt;M65,".","")</f>
        <v/>
      </c>
      <c r="O65" s="43" t="str">
        <f>IF(SUM(D65:L65)&gt;100,"^","")</f>
        <v/>
      </c>
    </row>
    <row r="66" spans="2:15" s="31" customFormat="1" ht="15" customHeight="1">
      <c r="B66" s="81" t="s">
        <v>314</v>
      </c>
      <c r="C66" s="78" t="s">
        <v>26</v>
      </c>
      <c r="D66" s="79"/>
      <c r="E66" s="79"/>
      <c r="F66" s="79">
        <v>2.7</v>
      </c>
      <c r="G66" s="79"/>
      <c r="H66" s="79"/>
      <c r="I66" s="79"/>
      <c r="J66" s="79">
        <v>29.55</v>
      </c>
      <c r="K66" s="79"/>
      <c r="L66" s="79"/>
      <c r="M66" s="80">
        <f>IF(SUM(D66:L66)=0,"",IF(SUM(D66:L66)&gt;100,100,SUM(D66:L66)))</f>
        <v>32.25</v>
      </c>
      <c r="N66" s="32" t="str">
        <f>IF(AND(M66&lt;&gt;"",OR(M64&lt;&gt;M65,M65&lt;&gt;M66)),"*","")</f>
        <v>*</v>
      </c>
      <c r="O66" s="45" t="str">
        <f>IF(SUM(D66:L66)=0,"",IF(SUM(D66:L66)&gt;100,"^",IF(SUM(D66:L66)&lt;30,"Ödeme Yok!","")))</f>
        <v/>
      </c>
    </row>
    <row r="67" spans="2:15" ht="3" customHeight="1">
      <c r="B67" s="33"/>
      <c r="C67" s="39"/>
      <c r="D67" s="39"/>
      <c r="E67" s="39"/>
      <c r="F67" s="39"/>
      <c r="G67" s="39"/>
      <c r="H67" s="39"/>
      <c r="I67" s="39"/>
      <c r="J67" s="39"/>
      <c r="K67" s="39"/>
      <c r="L67" s="39"/>
      <c r="M67" s="39"/>
      <c r="N67" s="42"/>
    </row>
    <row r="68" spans="2:15" s="31" customFormat="1" ht="15" customHeight="1">
      <c r="B68" s="47" t="s">
        <v>47</v>
      </c>
      <c r="C68" s="37" t="s">
        <v>30</v>
      </c>
      <c r="D68" s="48"/>
      <c r="E68" s="48"/>
      <c r="F68" s="48">
        <v>9</v>
      </c>
      <c r="G68" s="48"/>
      <c r="H68" s="48"/>
      <c r="I68" s="48"/>
      <c r="J68" s="48">
        <v>30</v>
      </c>
      <c r="K68" s="48"/>
      <c r="L68" s="48"/>
      <c r="M68" s="38">
        <f t="shared" ref="M68:M69" si="14">IF(SUM(D68:L68)=0,"",IF(SUM(D68:L68)&gt;100,100,SUM(D68:L68)))</f>
        <v>39</v>
      </c>
      <c r="N68" s="42"/>
      <c r="O68" s="44" t="str">
        <f>IF(SUM(D68:L68)&gt;100,"^","")</f>
        <v/>
      </c>
    </row>
    <row r="69" spans="2:15" s="31" customFormat="1" ht="15" customHeight="1">
      <c r="B69" s="49" t="s">
        <v>321</v>
      </c>
      <c r="C69" s="37" t="s">
        <v>50</v>
      </c>
      <c r="D69" s="48"/>
      <c r="E69" s="48"/>
      <c r="F69" s="48">
        <v>9</v>
      </c>
      <c r="G69" s="48"/>
      <c r="H69" s="48"/>
      <c r="I69" s="48"/>
      <c r="J69" s="48">
        <v>30</v>
      </c>
      <c r="K69" s="48"/>
      <c r="L69" s="48"/>
      <c r="M69" s="38">
        <f t="shared" si="14"/>
        <v>39</v>
      </c>
      <c r="N69" s="50" t="str">
        <f>IF(M68&lt;&gt;M69,".","")</f>
        <v/>
      </c>
      <c r="O69" s="43" t="str">
        <f>IF(SUM(D69:L69)&gt;100,"^","")</f>
        <v/>
      </c>
    </row>
    <row r="70" spans="2:15" s="31" customFormat="1" ht="15" customHeight="1">
      <c r="B70" s="81" t="s">
        <v>314</v>
      </c>
      <c r="C70" s="78" t="s">
        <v>26</v>
      </c>
      <c r="D70" s="79"/>
      <c r="E70" s="79"/>
      <c r="F70" s="79">
        <v>9</v>
      </c>
      <c r="G70" s="79"/>
      <c r="H70" s="79"/>
      <c r="I70" s="79"/>
      <c r="J70" s="79">
        <v>30</v>
      </c>
      <c r="K70" s="79"/>
      <c r="L70" s="79"/>
      <c r="M70" s="80">
        <f>IF(SUM(D70:L70)=0,"",IF(SUM(D70:L70)&gt;100,100,SUM(D70:L70)))</f>
        <v>39</v>
      </c>
      <c r="N70" s="32" t="str">
        <f>IF(AND(M70&lt;&gt;"",OR(M68&lt;&gt;M69,M69&lt;&gt;M70)),"*","")</f>
        <v/>
      </c>
      <c r="O70" s="45" t="str">
        <f>IF(SUM(D70:L70)=0,"",IF(SUM(D70:L70)&gt;100,"^",IF(SUM(D70:L70)&lt;30,"Ödeme Yok!","")))</f>
        <v/>
      </c>
    </row>
    <row r="71" spans="2:15" ht="3" customHeight="1">
      <c r="B71" s="33"/>
      <c r="C71" s="39"/>
      <c r="D71" s="39"/>
      <c r="E71" s="39"/>
      <c r="F71" s="39"/>
      <c r="G71" s="39"/>
      <c r="H71" s="39"/>
      <c r="I71" s="39"/>
      <c r="J71" s="39"/>
      <c r="K71" s="39"/>
      <c r="L71" s="39"/>
      <c r="M71" s="39"/>
      <c r="N71" s="42"/>
    </row>
    <row r="72" spans="2:15" s="31" customFormat="1" ht="15" customHeight="1">
      <c r="B72" s="47" t="s">
        <v>47</v>
      </c>
      <c r="C72" s="37" t="s">
        <v>30</v>
      </c>
      <c r="D72" s="48"/>
      <c r="E72" s="48"/>
      <c r="F72" s="48">
        <v>24.3</v>
      </c>
      <c r="G72" s="48"/>
      <c r="H72" s="48"/>
      <c r="I72" s="48"/>
      <c r="J72" s="48">
        <v>9</v>
      </c>
      <c r="K72" s="48">
        <v>5.4</v>
      </c>
      <c r="L72" s="48"/>
      <c r="M72" s="38">
        <f t="shared" ref="M72:M73" si="15">IF(SUM(D72:L72)=0,"",IF(SUM(D72:L72)&gt;100,100,SUM(D72:L72)))</f>
        <v>38.699999999999996</v>
      </c>
      <c r="N72" s="42"/>
      <c r="O72" s="44" t="str">
        <f>IF(SUM(D72:L72)&gt;100,"^","")</f>
        <v/>
      </c>
    </row>
    <row r="73" spans="2:15" s="31" customFormat="1" ht="15" customHeight="1">
      <c r="B73" s="49" t="s">
        <v>322</v>
      </c>
      <c r="C73" s="37" t="s">
        <v>50</v>
      </c>
      <c r="D73" s="48"/>
      <c r="E73" s="48"/>
      <c r="F73" s="48">
        <v>24.3</v>
      </c>
      <c r="G73" s="48"/>
      <c r="H73" s="48"/>
      <c r="I73" s="48"/>
      <c r="J73" s="48">
        <v>9</v>
      </c>
      <c r="K73" s="48">
        <v>0</v>
      </c>
      <c r="L73" s="48"/>
      <c r="M73" s="38">
        <f t="shared" si="15"/>
        <v>33.299999999999997</v>
      </c>
      <c r="N73" s="50" t="str">
        <f>IF(M72&lt;&gt;M73,".","")</f>
        <v>.</v>
      </c>
      <c r="O73" s="43" t="str">
        <f>IF(SUM(D73:L73)&gt;100,"^","")</f>
        <v/>
      </c>
    </row>
    <row r="74" spans="2:15" s="31" customFormat="1" ht="15" customHeight="1">
      <c r="B74" s="81" t="s">
        <v>314</v>
      </c>
      <c r="C74" s="78" t="s">
        <v>26</v>
      </c>
      <c r="D74" s="79"/>
      <c r="E74" s="79"/>
      <c r="F74" s="79">
        <v>25.5</v>
      </c>
      <c r="G74" s="79"/>
      <c r="H74" s="79"/>
      <c r="I74" s="79"/>
      <c r="J74" s="79">
        <v>9</v>
      </c>
      <c r="K74" s="79">
        <v>0</v>
      </c>
      <c r="L74" s="79"/>
      <c r="M74" s="80">
        <f>IF(SUM(D74:L74)=0,"",IF(SUM(D74:L74)&gt;100,100,SUM(D74:L74)))</f>
        <v>34.5</v>
      </c>
      <c r="N74" s="32" t="str">
        <f>IF(AND(M74&lt;&gt;"",OR(M72&lt;&gt;M73,M73&lt;&gt;M74)),"*","")</f>
        <v>*</v>
      </c>
      <c r="O74" s="45" t="str">
        <f>IF(SUM(D74:L74)=0,"",IF(SUM(D74:L74)&gt;100,"^",IF(SUM(D74:L74)&lt;30,"Ödeme Yok!","")))</f>
        <v/>
      </c>
    </row>
    <row r="75" spans="2:15" ht="3" customHeight="1">
      <c r="B75" s="33"/>
      <c r="C75" s="39"/>
      <c r="D75" s="39"/>
      <c r="E75" s="39"/>
      <c r="F75" s="39"/>
      <c r="G75" s="39"/>
      <c r="H75" s="39"/>
      <c r="I75" s="39"/>
      <c r="J75" s="39"/>
      <c r="K75" s="39"/>
      <c r="L75" s="39"/>
      <c r="M75" s="39"/>
      <c r="N75" s="42"/>
    </row>
    <row r="76" spans="2:15" s="31" customFormat="1" ht="15" customHeight="1">
      <c r="B76" s="47" t="s">
        <v>127</v>
      </c>
      <c r="C76" s="37" t="s">
        <v>30</v>
      </c>
      <c r="D76" s="48"/>
      <c r="E76" s="48"/>
      <c r="F76" s="48">
        <v>9</v>
      </c>
      <c r="G76" s="48"/>
      <c r="H76" s="48"/>
      <c r="I76" s="48"/>
      <c r="J76" s="48">
        <v>30</v>
      </c>
      <c r="K76" s="48"/>
      <c r="L76" s="48"/>
      <c r="M76" s="38">
        <f t="shared" ref="M76:M77" si="16">IF(SUM(D76:L76)=0,"",IF(SUM(D76:L76)&gt;100,100,SUM(D76:L76)))</f>
        <v>39</v>
      </c>
      <c r="N76" s="42"/>
      <c r="O76" s="44" t="str">
        <f>IF(SUM(D76:L76)&gt;100,"^","")</f>
        <v/>
      </c>
    </row>
    <row r="77" spans="2:15" s="31" customFormat="1" ht="15" customHeight="1">
      <c r="B77" s="49" t="s">
        <v>324</v>
      </c>
      <c r="C77" s="37" t="s">
        <v>50</v>
      </c>
      <c r="D77" s="48"/>
      <c r="E77" s="48"/>
      <c r="F77" s="48">
        <v>9</v>
      </c>
      <c r="G77" s="48"/>
      <c r="H77" s="48"/>
      <c r="I77" s="48"/>
      <c r="J77" s="48">
        <v>30</v>
      </c>
      <c r="K77" s="48"/>
      <c r="L77" s="48"/>
      <c r="M77" s="38">
        <f t="shared" si="16"/>
        <v>39</v>
      </c>
      <c r="N77" s="50" t="str">
        <f>IF(M76&lt;&gt;M77,".","")</f>
        <v/>
      </c>
      <c r="O77" s="43" t="str">
        <f>IF(SUM(D77:L77)&gt;100,"^","")</f>
        <v/>
      </c>
    </row>
    <row r="78" spans="2:15" s="31" customFormat="1" ht="15" customHeight="1">
      <c r="B78" s="81" t="s">
        <v>323</v>
      </c>
      <c r="C78" s="78" t="s">
        <v>26</v>
      </c>
      <c r="D78" s="79"/>
      <c r="E78" s="79"/>
      <c r="F78" s="79">
        <v>9</v>
      </c>
      <c r="G78" s="79"/>
      <c r="H78" s="79"/>
      <c r="I78" s="79"/>
      <c r="J78" s="79">
        <v>27</v>
      </c>
      <c r="K78" s="79"/>
      <c r="L78" s="79"/>
      <c r="M78" s="80">
        <f>IF(SUM(D78:L78)=0,"",IF(SUM(D78:L78)&gt;100,100,SUM(D78:L78)))</f>
        <v>36</v>
      </c>
      <c r="N78" s="32" t="str">
        <f>IF(AND(M78&lt;&gt;"",OR(M76&lt;&gt;M77,M77&lt;&gt;M78)),"*","")</f>
        <v>*</v>
      </c>
      <c r="O78" s="45" t="str">
        <f>IF(SUM(D78:L78)=0,"",IF(SUM(D78:L78)&gt;100,"^",IF(SUM(D78:L78)&lt;30,"Ödeme Yok!","")))</f>
        <v/>
      </c>
    </row>
    <row r="79" spans="2:15" ht="3" customHeight="1">
      <c r="B79" s="33"/>
      <c r="C79" s="39"/>
      <c r="D79" s="39"/>
      <c r="E79" s="39"/>
      <c r="F79" s="39"/>
      <c r="G79" s="39"/>
      <c r="H79" s="39"/>
      <c r="I79" s="39"/>
      <c r="J79" s="39"/>
      <c r="K79" s="39"/>
      <c r="L79" s="39"/>
      <c r="M79" s="39"/>
      <c r="N79" s="42"/>
    </row>
    <row r="80" spans="2:15" s="31" customFormat="1" ht="15" customHeight="1">
      <c r="B80" s="47" t="s">
        <v>47</v>
      </c>
      <c r="C80" s="37" t="s">
        <v>30</v>
      </c>
      <c r="D80" s="48"/>
      <c r="E80" s="48"/>
      <c r="F80" s="48">
        <v>30</v>
      </c>
      <c r="G80" s="48"/>
      <c r="H80" s="48"/>
      <c r="I80" s="48"/>
      <c r="J80" s="48">
        <v>2.7</v>
      </c>
      <c r="K80" s="48"/>
      <c r="L80" s="48"/>
      <c r="M80" s="38">
        <f t="shared" ref="M80:M81" si="17">IF(SUM(D80:L80)=0,"",IF(SUM(D80:L80)&gt;100,100,SUM(D80:L80)))</f>
        <v>32.700000000000003</v>
      </c>
      <c r="N80" s="42"/>
      <c r="O80" s="44" t="str">
        <f>IF(SUM(D80:L80)&gt;100,"^","")</f>
        <v/>
      </c>
    </row>
    <row r="81" spans="2:15" s="31" customFormat="1" ht="15" customHeight="1">
      <c r="B81" s="49" t="s">
        <v>325</v>
      </c>
      <c r="C81" s="37" t="s">
        <v>50</v>
      </c>
      <c r="D81" s="48"/>
      <c r="E81" s="48"/>
      <c r="F81" s="48">
        <v>30</v>
      </c>
      <c r="G81" s="48"/>
      <c r="H81" s="48"/>
      <c r="I81" s="48"/>
      <c r="J81" s="48">
        <v>2.7</v>
      </c>
      <c r="K81" s="48"/>
      <c r="L81" s="48"/>
      <c r="M81" s="38">
        <f t="shared" si="17"/>
        <v>32.700000000000003</v>
      </c>
      <c r="N81" s="50" t="str">
        <f>IF(M80&lt;&gt;M81,".","")</f>
        <v/>
      </c>
      <c r="O81" s="43" t="str">
        <f>IF(SUM(D81:L81)&gt;100,"^","")</f>
        <v/>
      </c>
    </row>
    <row r="82" spans="2:15" s="31" customFormat="1" ht="15" customHeight="1">
      <c r="B82" s="81" t="s">
        <v>323</v>
      </c>
      <c r="C82" s="78" t="s">
        <v>26</v>
      </c>
      <c r="D82" s="79"/>
      <c r="E82" s="79"/>
      <c r="F82" s="79">
        <v>30</v>
      </c>
      <c r="G82" s="79"/>
      <c r="H82" s="79"/>
      <c r="I82" s="79"/>
      <c r="J82" s="79">
        <v>2.7</v>
      </c>
      <c r="K82" s="79"/>
      <c r="L82" s="79"/>
      <c r="M82" s="80">
        <f>IF(SUM(D82:L82)=0,"",IF(SUM(D82:L82)&gt;100,100,SUM(D82:L82)))</f>
        <v>32.700000000000003</v>
      </c>
      <c r="N82" s="32" t="str">
        <f>IF(AND(M82&lt;&gt;"",OR(M80&lt;&gt;M81,M81&lt;&gt;M82)),"*","")</f>
        <v/>
      </c>
      <c r="O82" s="45" t="str">
        <f>IF(SUM(D82:L82)=0,"",IF(SUM(D82:L82)&gt;100,"^",IF(SUM(D82:L82)&lt;30,"Ödeme Yok!","")))</f>
        <v/>
      </c>
    </row>
    <row r="83" spans="2:15" s="30" customFormat="1" ht="3" customHeight="1">
      <c r="B83" s="25"/>
      <c r="C83" s="25"/>
      <c r="D83" s="26"/>
      <c r="E83" s="27"/>
      <c r="F83" s="27"/>
      <c r="G83" s="28"/>
      <c r="H83" s="27"/>
      <c r="I83" s="27"/>
      <c r="J83" s="27"/>
      <c r="K83" s="28"/>
      <c r="L83" s="27"/>
      <c r="M83" s="28"/>
      <c r="N83" s="29"/>
    </row>
    <row r="84" spans="2:15" s="31" customFormat="1" ht="15" customHeight="1">
      <c r="B84" s="47" t="s">
        <v>47</v>
      </c>
      <c r="C84" s="37" t="s">
        <v>30</v>
      </c>
      <c r="D84" s="48">
        <v>12</v>
      </c>
      <c r="E84" s="48"/>
      <c r="F84" s="48">
        <v>30</v>
      </c>
      <c r="G84" s="48"/>
      <c r="H84" s="48"/>
      <c r="I84" s="48"/>
      <c r="J84" s="48">
        <v>2.7</v>
      </c>
      <c r="K84" s="48"/>
      <c r="L84" s="48"/>
      <c r="M84" s="38">
        <f t="shared" ref="M84:M85" si="18">IF(SUM(D84:L84)=0,"",IF(SUM(D84:L84)&gt;100,100,SUM(D84:L84)))</f>
        <v>44.7</v>
      </c>
      <c r="N84" s="42"/>
      <c r="O84" s="44" t="str">
        <f>IF(SUM(D84:L84)&gt;100,"^","")</f>
        <v/>
      </c>
    </row>
    <row r="85" spans="2:15" s="31" customFormat="1" ht="15" customHeight="1">
      <c r="B85" s="49" t="s">
        <v>326</v>
      </c>
      <c r="C85" s="37" t="s">
        <v>50</v>
      </c>
      <c r="D85" s="48">
        <v>0</v>
      </c>
      <c r="E85" s="48"/>
      <c r="F85" s="48">
        <v>30</v>
      </c>
      <c r="G85" s="48"/>
      <c r="H85" s="48"/>
      <c r="I85" s="48"/>
      <c r="J85" s="48">
        <v>2.7</v>
      </c>
      <c r="K85" s="48"/>
      <c r="L85" s="48"/>
      <c r="M85" s="38">
        <f t="shared" si="18"/>
        <v>32.700000000000003</v>
      </c>
      <c r="N85" s="50" t="str">
        <f>IF(M84&lt;&gt;M85,".","")</f>
        <v>.</v>
      </c>
      <c r="O85" s="43" t="str">
        <f>IF(SUM(D85:L85)&gt;100,"^","")</f>
        <v/>
      </c>
    </row>
    <row r="86" spans="2:15" s="31" customFormat="1" ht="15" customHeight="1">
      <c r="B86" s="81" t="s">
        <v>323</v>
      </c>
      <c r="C86" s="78" t="s">
        <v>26</v>
      </c>
      <c r="D86" s="79">
        <v>0</v>
      </c>
      <c r="E86" s="79"/>
      <c r="F86" s="79">
        <v>30</v>
      </c>
      <c r="G86" s="79"/>
      <c r="H86" s="79"/>
      <c r="I86" s="79"/>
      <c r="J86" s="79">
        <v>2.7</v>
      </c>
      <c r="K86" s="79"/>
      <c r="L86" s="79"/>
      <c r="M86" s="80">
        <f>IF(SUM(D86:L86)=0,"",IF(SUM(D86:L86)&gt;100,100,SUM(D86:L86)))</f>
        <v>32.700000000000003</v>
      </c>
      <c r="N86" s="32" t="str">
        <f>IF(AND(M86&lt;&gt;"",OR(M84&lt;&gt;M85,M85&lt;&gt;M86)),"*","")</f>
        <v>*</v>
      </c>
      <c r="O86" s="45" t="str">
        <f>IF(SUM(D86:L86)=0,"",IF(SUM(D86:L86)&gt;100,"^",IF(SUM(D86:L86)&lt;30,"Ödeme Yok!","")))</f>
        <v/>
      </c>
    </row>
    <row r="87" spans="2:15" ht="3" customHeight="1">
      <c r="B87" s="33"/>
      <c r="C87" s="39"/>
      <c r="D87" s="39"/>
      <c r="E87" s="39"/>
      <c r="F87" s="39"/>
      <c r="G87" s="39"/>
      <c r="H87" s="39"/>
      <c r="I87" s="39"/>
      <c r="J87" s="39"/>
      <c r="K87" s="39"/>
      <c r="L87" s="39"/>
      <c r="M87" s="39"/>
      <c r="N87" s="42"/>
    </row>
    <row r="92" spans="2:15" s="31" customFormat="1" ht="15" customHeight="1">
      <c r="B92" s="47" t="s">
        <v>127</v>
      </c>
      <c r="C92" s="37" t="s">
        <v>30</v>
      </c>
      <c r="D92" s="48"/>
      <c r="E92" s="48"/>
      <c r="F92" s="48">
        <v>30</v>
      </c>
      <c r="G92" s="48"/>
      <c r="H92" s="48"/>
      <c r="I92" s="48"/>
      <c r="J92" s="48">
        <v>30</v>
      </c>
      <c r="K92" s="48"/>
      <c r="L92" s="48"/>
      <c r="M92" s="38">
        <f t="shared" ref="M92:M93" si="19">IF(SUM(D92:L92)=0,"",IF(SUM(D92:L92)&gt;100,100,SUM(D92:L92)))</f>
        <v>60</v>
      </c>
      <c r="N92" s="42"/>
      <c r="O92" s="44" t="str">
        <f>IF(SUM(D92:L92)&gt;100,"^","")</f>
        <v/>
      </c>
    </row>
    <row r="93" spans="2:15" s="31" customFormat="1" ht="15" customHeight="1">
      <c r="B93" s="49" t="s">
        <v>328</v>
      </c>
      <c r="C93" s="37" t="s">
        <v>50</v>
      </c>
      <c r="D93" s="48"/>
      <c r="E93" s="48"/>
      <c r="F93" s="48">
        <v>30</v>
      </c>
      <c r="G93" s="48"/>
      <c r="H93" s="48"/>
      <c r="I93" s="48"/>
      <c r="J93" s="48">
        <v>30</v>
      </c>
      <c r="K93" s="48"/>
      <c r="L93" s="48"/>
      <c r="M93" s="38">
        <f t="shared" si="19"/>
        <v>60</v>
      </c>
      <c r="N93" s="50" t="str">
        <f>IF(M92&lt;&gt;M93,".","")</f>
        <v/>
      </c>
      <c r="O93" s="43" t="str">
        <f>IF(SUM(D93:L93)&gt;100,"^","")</f>
        <v/>
      </c>
    </row>
    <row r="94" spans="2:15" s="31" customFormat="1" ht="15" customHeight="1">
      <c r="B94" s="81" t="s">
        <v>327</v>
      </c>
      <c r="C94" s="78" t="s">
        <v>26</v>
      </c>
      <c r="D94" s="79"/>
      <c r="E94" s="79"/>
      <c r="F94" s="79">
        <v>30</v>
      </c>
      <c r="G94" s="79"/>
      <c r="H94" s="79"/>
      <c r="I94" s="79"/>
      <c r="J94" s="79">
        <v>27.9</v>
      </c>
      <c r="K94" s="79"/>
      <c r="L94" s="79"/>
      <c r="M94" s="80">
        <f>IF(SUM(D94:L94)=0,"",IF(SUM(D94:L94)&gt;100,100,SUM(D94:L94)))</f>
        <v>57.9</v>
      </c>
      <c r="N94" s="32" t="str">
        <f>IF(AND(M94&lt;&gt;"",OR(M92&lt;&gt;M93,M93&lt;&gt;M94)),"*","")</f>
        <v>*</v>
      </c>
      <c r="O94" s="45" t="str">
        <f>IF(SUM(D94:L94)=0,"",IF(SUM(D94:L94)&gt;100,"^",IF(SUM(D94:L94)&lt;30,"Ödeme Yok!","")))</f>
        <v/>
      </c>
    </row>
    <row r="95" spans="2:15" ht="3" customHeight="1">
      <c r="B95" s="33"/>
      <c r="C95" s="39"/>
      <c r="D95" s="39"/>
      <c r="E95" s="39"/>
      <c r="F95" s="39"/>
      <c r="G95" s="39"/>
      <c r="H95" s="39"/>
      <c r="I95" s="39"/>
      <c r="J95" s="39"/>
      <c r="K95" s="39"/>
      <c r="L95" s="39"/>
      <c r="M95" s="39"/>
      <c r="N95" s="42"/>
    </row>
    <row r="96" spans="2:15" s="31" customFormat="1" ht="15" customHeight="1">
      <c r="B96" s="47" t="s">
        <v>128</v>
      </c>
      <c r="C96" s="37" t="s">
        <v>30</v>
      </c>
      <c r="D96" s="48"/>
      <c r="E96" s="48"/>
      <c r="F96" s="48">
        <v>30</v>
      </c>
      <c r="G96" s="48"/>
      <c r="H96" s="48"/>
      <c r="I96" s="48"/>
      <c r="J96" s="48">
        <v>30</v>
      </c>
      <c r="K96" s="48"/>
      <c r="L96" s="48"/>
      <c r="M96" s="38">
        <f t="shared" ref="M96:M97" si="20">IF(SUM(D96:L96)=0,"",IF(SUM(D96:L96)&gt;100,100,SUM(D96:L96)))</f>
        <v>60</v>
      </c>
      <c r="N96" s="42"/>
      <c r="O96" s="44" t="str">
        <f>IF(SUM(D96:L96)&gt;100,"^","")</f>
        <v/>
      </c>
    </row>
    <row r="97" spans="2:15" s="31" customFormat="1" ht="15" customHeight="1">
      <c r="B97" s="49" t="s">
        <v>329</v>
      </c>
      <c r="C97" s="37" t="s">
        <v>50</v>
      </c>
      <c r="D97" s="48"/>
      <c r="E97" s="48"/>
      <c r="F97" s="48">
        <v>30</v>
      </c>
      <c r="G97" s="48"/>
      <c r="H97" s="48"/>
      <c r="I97" s="48"/>
      <c r="J97" s="48">
        <v>30</v>
      </c>
      <c r="K97" s="48"/>
      <c r="L97" s="48"/>
      <c r="M97" s="38">
        <f t="shared" si="20"/>
        <v>60</v>
      </c>
      <c r="N97" s="50" t="str">
        <f>IF(M96&lt;&gt;M97,".","")</f>
        <v/>
      </c>
      <c r="O97" s="43" t="str">
        <f>IF(SUM(D97:L97)&gt;100,"^","")</f>
        <v/>
      </c>
    </row>
    <row r="98" spans="2:15" s="31" customFormat="1" ht="15" customHeight="1">
      <c r="B98" s="81" t="s">
        <v>327</v>
      </c>
      <c r="C98" s="78" t="s">
        <v>26</v>
      </c>
      <c r="D98" s="79"/>
      <c r="E98" s="79"/>
      <c r="F98" s="79">
        <v>30</v>
      </c>
      <c r="G98" s="79"/>
      <c r="H98" s="79"/>
      <c r="I98" s="79"/>
      <c r="J98" s="79">
        <v>30</v>
      </c>
      <c r="K98" s="79"/>
      <c r="L98" s="79"/>
      <c r="M98" s="80">
        <f>IF(SUM(D98:L98)=0,"",IF(SUM(D98:L98)&gt;100,100,SUM(D98:L98)))</f>
        <v>60</v>
      </c>
      <c r="N98" s="32" t="str">
        <f>IF(AND(M98&lt;&gt;"",OR(M96&lt;&gt;M97,M97&lt;&gt;M98)),"*","")</f>
        <v/>
      </c>
      <c r="O98" s="45" t="str">
        <f>IF(SUM(D98:L98)=0,"",IF(SUM(D98:L98)&gt;100,"^",IF(SUM(D98:L98)&lt;30,"Ödeme Yok!","")))</f>
        <v/>
      </c>
    </row>
    <row r="99" spans="2:15" ht="3" customHeight="1">
      <c r="B99" s="33"/>
      <c r="C99" s="39"/>
      <c r="D99" s="39"/>
      <c r="E99" s="39"/>
      <c r="F99" s="39"/>
      <c r="G99" s="39"/>
      <c r="H99" s="39"/>
      <c r="I99" s="39"/>
      <c r="J99" s="39"/>
      <c r="K99" s="39"/>
      <c r="L99" s="39"/>
      <c r="M99" s="39"/>
      <c r="N99" s="42"/>
    </row>
    <row r="100" spans="2:15" s="31" customFormat="1" ht="15" customHeight="1">
      <c r="B100" s="47" t="s">
        <v>128</v>
      </c>
      <c r="C100" s="37" t="s">
        <v>30</v>
      </c>
      <c r="D100" s="48"/>
      <c r="E100" s="48"/>
      <c r="F100" s="48">
        <v>30</v>
      </c>
      <c r="G100" s="48"/>
      <c r="H100" s="48"/>
      <c r="I100" s="48"/>
      <c r="J100" s="48">
        <v>3.6</v>
      </c>
      <c r="K100" s="48"/>
      <c r="L100" s="48"/>
      <c r="M100" s="38">
        <f t="shared" ref="M100:M101" si="21">IF(SUM(D100:L100)=0,"",IF(SUM(D100:L100)&gt;100,100,SUM(D100:L100)))</f>
        <v>33.6</v>
      </c>
      <c r="N100" s="42"/>
      <c r="O100" s="44" t="str">
        <f>IF(SUM(D100:L100)&gt;100,"^","")</f>
        <v/>
      </c>
    </row>
    <row r="101" spans="2:15" s="31" customFormat="1" ht="15" customHeight="1">
      <c r="B101" s="49" t="s">
        <v>330</v>
      </c>
      <c r="C101" s="37" t="s">
        <v>50</v>
      </c>
      <c r="D101" s="48"/>
      <c r="E101" s="48"/>
      <c r="F101" s="48">
        <v>30</v>
      </c>
      <c r="G101" s="48"/>
      <c r="H101" s="48"/>
      <c r="I101" s="48"/>
      <c r="J101" s="48">
        <v>3.6</v>
      </c>
      <c r="K101" s="48"/>
      <c r="L101" s="48"/>
      <c r="M101" s="38">
        <f t="shared" si="21"/>
        <v>33.6</v>
      </c>
      <c r="N101" s="50" t="str">
        <f>IF(M100&lt;&gt;M101,".","")</f>
        <v/>
      </c>
      <c r="O101" s="43" t="str">
        <f>IF(SUM(D101:L101)&gt;100,"^","")</f>
        <v/>
      </c>
    </row>
    <row r="102" spans="2:15" s="31" customFormat="1" ht="15" customHeight="1">
      <c r="B102" s="81" t="s">
        <v>327</v>
      </c>
      <c r="C102" s="78" t="s">
        <v>26</v>
      </c>
      <c r="D102" s="79"/>
      <c r="E102" s="79"/>
      <c r="F102" s="79">
        <v>30</v>
      </c>
      <c r="G102" s="79"/>
      <c r="H102" s="79"/>
      <c r="I102" s="79"/>
      <c r="J102" s="79">
        <v>3.6</v>
      </c>
      <c r="K102" s="79"/>
      <c r="L102" s="79"/>
      <c r="M102" s="80">
        <f>IF(SUM(D102:L102)=0,"",IF(SUM(D102:L102)&gt;100,100,SUM(D102:L102)))</f>
        <v>33.6</v>
      </c>
      <c r="N102" s="32" t="str">
        <f>IF(AND(M102&lt;&gt;"",OR(M100&lt;&gt;M101,M101&lt;&gt;M102)),"*","")</f>
        <v/>
      </c>
      <c r="O102" s="45" t="str">
        <f>IF(SUM(D102:L102)=0,"",IF(SUM(D102:L102)&gt;100,"^",IF(SUM(D102:L102)&lt;30,"Ödeme Yok!","")))</f>
        <v/>
      </c>
    </row>
    <row r="103" spans="2:15" ht="3" customHeight="1">
      <c r="B103" s="33"/>
      <c r="C103" s="39"/>
      <c r="D103" s="39"/>
      <c r="E103" s="39"/>
      <c r="F103" s="39"/>
      <c r="G103" s="39"/>
      <c r="H103" s="39"/>
      <c r="I103" s="39"/>
      <c r="J103" s="39"/>
      <c r="K103" s="39"/>
      <c r="L103" s="39"/>
      <c r="M103" s="39"/>
      <c r="N103" s="42"/>
    </row>
    <row r="104" spans="2:15" s="31" customFormat="1" ht="15" customHeight="1">
      <c r="B104" s="47" t="s">
        <v>47</v>
      </c>
      <c r="C104" s="37" t="s">
        <v>30</v>
      </c>
      <c r="D104" s="48"/>
      <c r="E104" s="48"/>
      <c r="F104" s="48">
        <v>26.1</v>
      </c>
      <c r="G104" s="48"/>
      <c r="H104" s="48"/>
      <c r="I104" s="48"/>
      <c r="J104" s="48">
        <v>4.6500000000000004</v>
      </c>
      <c r="K104" s="48"/>
      <c r="L104" s="48"/>
      <c r="M104" s="38">
        <f t="shared" ref="M104:M105" si="22">IF(SUM(D104:L104)=0,"",IF(SUM(D104:L104)&gt;100,100,SUM(D104:L104)))</f>
        <v>30.75</v>
      </c>
      <c r="N104" s="42"/>
      <c r="O104" s="44" t="str">
        <f>IF(SUM(D104:L104)&gt;100,"^","")</f>
        <v/>
      </c>
    </row>
    <row r="105" spans="2:15" s="31" customFormat="1" ht="15" customHeight="1">
      <c r="B105" s="49" t="s">
        <v>331</v>
      </c>
      <c r="C105" s="37" t="s">
        <v>50</v>
      </c>
      <c r="D105" s="48"/>
      <c r="E105" s="48"/>
      <c r="F105" s="48">
        <v>26.1</v>
      </c>
      <c r="G105" s="48"/>
      <c r="H105" s="48"/>
      <c r="I105" s="48"/>
      <c r="J105" s="48">
        <v>4.6500000000000004</v>
      </c>
      <c r="K105" s="48"/>
      <c r="L105" s="48"/>
      <c r="M105" s="38">
        <f t="shared" si="22"/>
        <v>30.75</v>
      </c>
      <c r="N105" s="50" t="str">
        <f>IF(M104&lt;&gt;M105,".","")</f>
        <v/>
      </c>
      <c r="O105" s="43" t="str">
        <f>IF(SUM(D105:L105)&gt;100,"^","")</f>
        <v/>
      </c>
    </row>
    <row r="106" spans="2:15" s="31" customFormat="1" ht="15" customHeight="1">
      <c r="B106" s="81" t="s">
        <v>327</v>
      </c>
      <c r="C106" s="78" t="s">
        <v>26</v>
      </c>
      <c r="D106" s="79"/>
      <c r="E106" s="79"/>
      <c r="F106" s="79">
        <v>26.1</v>
      </c>
      <c r="G106" s="79"/>
      <c r="H106" s="79"/>
      <c r="I106" s="79"/>
      <c r="J106" s="79">
        <v>4.2</v>
      </c>
      <c r="K106" s="79"/>
      <c r="L106" s="79"/>
      <c r="M106" s="80">
        <f>IF(SUM(D106:L106)=0,"",IF(SUM(D106:L106)&gt;100,100,SUM(D106:L106)))</f>
        <v>30.3</v>
      </c>
      <c r="N106" s="32" t="str">
        <f>IF(AND(M106&lt;&gt;"",OR(M104&lt;&gt;M105,M105&lt;&gt;M106)),"*","")</f>
        <v>*</v>
      </c>
      <c r="O106" s="45" t="str">
        <f>IF(SUM(D106:L106)=0,"",IF(SUM(D106:L106)&gt;100,"^",IF(SUM(D106:L106)&lt;30,"Ödeme Yok!","")))</f>
        <v/>
      </c>
    </row>
    <row r="107" spans="2:15" ht="3" customHeight="1">
      <c r="B107" s="33"/>
      <c r="C107" s="39"/>
      <c r="D107" s="39"/>
      <c r="E107" s="39"/>
      <c r="F107" s="39"/>
      <c r="G107" s="39"/>
      <c r="H107" s="39"/>
      <c r="I107" s="39"/>
      <c r="J107" s="39"/>
      <c r="K107" s="39"/>
      <c r="L107" s="39"/>
      <c r="M107" s="39"/>
      <c r="N107" s="42"/>
    </row>
    <row r="108" spans="2:15" s="31" customFormat="1" ht="15" customHeight="1">
      <c r="B108" s="47" t="s">
        <v>47</v>
      </c>
      <c r="C108" s="37" t="s">
        <v>30</v>
      </c>
      <c r="D108" s="48"/>
      <c r="E108" s="48"/>
      <c r="F108" s="48">
        <v>30</v>
      </c>
      <c r="G108" s="48"/>
      <c r="H108" s="48"/>
      <c r="I108" s="48"/>
      <c r="J108" s="48">
        <v>6.9</v>
      </c>
      <c r="K108" s="48"/>
      <c r="L108" s="48"/>
      <c r="M108" s="38">
        <f t="shared" ref="M108:M109" si="23">IF(SUM(D108:L108)=0,"",IF(SUM(D108:L108)&gt;100,100,SUM(D108:L108)))</f>
        <v>36.9</v>
      </c>
      <c r="N108" s="42"/>
      <c r="O108" s="44" t="str">
        <f>IF(SUM(D108:L108)&gt;100,"^","")</f>
        <v/>
      </c>
    </row>
    <row r="109" spans="2:15" s="31" customFormat="1" ht="15" customHeight="1">
      <c r="B109" s="49" t="s">
        <v>332</v>
      </c>
      <c r="C109" s="37" t="s">
        <v>50</v>
      </c>
      <c r="D109" s="48"/>
      <c r="E109" s="48"/>
      <c r="F109" s="48">
        <v>30</v>
      </c>
      <c r="G109" s="48"/>
      <c r="H109" s="48"/>
      <c r="I109" s="48"/>
      <c r="J109" s="48">
        <v>6.9</v>
      </c>
      <c r="K109" s="48"/>
      <c r="L109" s="48"/>
      <c r="M109" s="38">
        <f t="shared" si="23"/>
        <v>36.9</v>
      </c>
      <c r="N109" s="50" t="str">
        <f>IF(M108&lt;&gt;M109,".","")</f>
        <v/>
      </c>
      <c r="O109" s="43" t="str">
        <f>IF(SUM(D109:L109)&gt;100,"^","")</f>
        <v/>
      </c>
    </row>
    <row r="110" spans="2:15" s="31" customFormat="1" ht="15" customHeight="1">
      <c r="B110" s="81" t="s">
        <v>327</v>
      </c>
      <c r="C110" s="78" t="s">
        <v>26</v>
      </c>
      <c r="D110" s="79"/>
      <c r="E110" s="79"/>
      <c r="F110" s="79">
        <v>30</v>
      </c>
      <c r="G110" s="79"/>
      <c r="H110" s="79"/>
      <c r="I110" s="79"/>
      <c r="J110" s="79">
        <v>5.7</v>
      </c>
      <c r="K110" s="79"/>
      <c r="L110" s="79"/>
      <c r="M110" s="80">
        <f>IF(SUM(D110:L110)=0,"",IF(SUM(D110:L110)&gt;100,100,SUM(D110:L110)))</f>
        <v>35.700000000000003</v>
      </c>
      <c r="N110" s="32" t="str">
        <f>IF(AND(M110&lt;&gt;"",OR(M108&lt;&gt;M109,M109&lt;&gt;M110)),"*","")</f>
        <v>*</v>
      </c>
      <c r="O110" s="45" t="str">
        <f>IF(SUM(D110:L110)=0,"",IF(SUM(D110:L110)&gt;100,"^",IF(SUM(D110:L110)&lt;30,"Ödeme Yok!","")))</f>
        <v/>
      </c>
    </row>
    <row r="111" spans="2:15" ht="3" customHeight="1">
      <c r="B111" s="33"/>
      <c r="C111" s="39"/>
      <c r="D111" s="39"/>
      <c r="E111" s="39"/>
      <c r="F111" s="39"/>
      <c r="G111" s="39"/>
      <c r="H111" s="39"/>
      <c r="I111" s="39"/>
      <c r="J111" s="39"/>
      <c r="K111" s="39"/>
      <c r="L111" s="39"/>
      <c r="M111" s="39"/>
      <c r="N111" s="42"/>
    </row>
    <row r="112" spans="2:15" s="31" customFormat="1" ht="15" customHeight="1">
      <c r="B112" s="47" t="s">
        <v>47</v>
      </c>
      <c r="C112" s="37" t="s">
        <v>30</v>
      </c>
      <c r="D112" s="48"/>
      <c r="E112" s="48"/>
      <c r="F112" s="48">
        <v>30</v>
      </c>
      <c r="G112" s="48"/>
      <c r="H112" s="48"/>
      <c r="I112" s="48"/>
      <c r="J112" s="48">
        <v>1.2</v>
      </c>
      <c r="K112" s="48"/>
      <c r="L112" s="48"/>
      <c r="M112" s="38">
        <f t="shared" ref="M112:M113" si="24">IF(SUM(D112:L112)=0,"",IF(SUM(D112:L112)&gt;100,100,SUM(D112:L112)))</f>
        <v>31.2</v>
      </c>
      <c r="N112" s="42"/>
      <c r="O112" s="44" t="str">
        <f>IF(SUM(D112:L112)&gt;100,"^","")</f>
        <v/>
      </c>
    </row>
    <row r="113" spans="2:15" s="31" customFormat="1" ht="15" customHeight="1">
      <c r="B113" s="49" t="s">
        <v>333</v>
      </c>
      <c r="C113" s="37" t="s">
        <v>50</v>
      </c>
      <c r="D113" s="48"/>
      <c r="E113" s="48"/>
      <c r="F113" s="48">
        <v>30</v>
      </c>
      <c r="G113" s="48"/>
      <c r="H113" s="48"/>
      <c r="I113" s="48"/>
      <c r="J113" s="48">
        <v>1.2</v>
      </c>
      <c r="K113" s="48"/>
      <c r="L113" s="48"/>
      <c r="M113" s="38">
        <f t="shared" si="24"/>
        <v>31.2</v>
      </c>
      <c r="N113" s="50" t="str">
        <f>IF(M112&lt;&gt;M113,".","")</f>
        <v/>
      </c>
      <c r="O113" s="43" t="str">
        <f>IF(SUM(D113:L113)&gt;100,"^","")</f>
        <v/>
      </c>
    </row>
    <row r="114" spans="2:15" s="31" customFormat="1" ht="15" customHeight="1">
      <c r="B114" s="81" t="s">
        <v>327</v>
      </c>
      <c r="C114" s="78" t="s">
        <v>26</v>
      </c>
      <c r="D114" s="79"/>
      <c r="E114" s="79"/>
      <c r="F114" s="79">
        <v>30</v>
      </c>
      <c r="G114" s="79"/>
      <c r="H114" s="79"/>
      <c r="I114" s="79"/>
      <c r="J114" s="79">
        <v>1.2</v>
      </c>
      <c r="K114" s="79"/>
      <c r="L114" s="79"/>
      <c r="M114" s="80">
        <f>IF(SUM(D114:L114)=0,"",IF(SUM(D114:L114)&gt;100,100,SUM(D114:L114)))</f>
        <v>31.2</v>
      </c>
      <c r="N114" s="32" t="str">
        <f>IF(AND(M114&lt;&gt;"",OR(M112&lt;&gt;M113,M113&lt;&gt;M114)),"*","")</f>
        <v/>
      </c>
      <c r="O114" s="45" t="str">
        <f>IF(SUM(D114:L114)=0,"",IF(SUM(D114:L114)&gt;100,"^",IF(SUM(D114:L114)&lt;30,"Ödeme Yok!","")))</f>
        <v/>
      </c>
    </row>
    <row r="115" spans="2:15" ht="3" customHeight="1">
      <c r="B115" s="33"/>
      <c r="C115" s="39"/>
      <c r="D115" s="39"/>
      <c r="E115" s="39"/>
      <c r="F115" s="39"/>
      <c r="G115" s="39"/>
      <c r="H115" s="39"/>
      <c r="I115" s="39"/>
      <c r="J115" s="39"/>
      <c r="K115" s="39"/>
      <c r="L115" s="39"/>
      <c r="M115" s="39"/>
      <c r="N115" s="42"/>
    </row>
    <row r="116" spans="2:15" s="31" customFormat="1" ht="15" customHeight="1">
      <c r="B116" s="47" t="s">
        <v>22</v>
      </c>
      <c r="C116" s="37" t="s">
        <v>30</v>
      </c>
      <c r="D116" s="48"/>
      <c r="E116" s="48"/>
      <c r="F116" s="48">
        <v>30</v>
      </c>
      <c r="G116" s="48"/>
      <c r="H116" s="48"/>
      <c r="I116" s="48"/>
      <c r="J116" s="48">
        <v>9</v>
      </c>
      <c r="K116" s="48"/>
      <c r="L116" s="48"/>
      <c r="M116" s="38">
        <f t="shared" ref="M116:M117" si="25">IF(SUM(D116:L116)=0,"",IF(SUM(D116:L116)&gt;100,100,SUM(D116:L116)))</f>
        <v>39</v>
      </c>
      <c r="N116" s="42"/>
      <c r="O116" s="44" t="str">
        <f>IF(SUM(D116:L116)&gt;100,"^","")</f>
        <v/>
      </c>
    </row>
    <row r="117" spans="2:15" s="31" customFormat="1" ht="15" customHeight="1">
      <c r="B117" s="49" t="s">
        <v>334</v>
      </c>
      <c r="C117" s="37" t="s">
        <v>50</v>
      </c>
      <c r="D117" s="48"/>
      <c r="E117" s="48"/>
      <c r="F117" s="48">
        <v>30</v>
      </c>
      <c r="G117" s="48"/>
      <c r="H117" s="48"/>
      <c r="I117" s="48"/>
      <c r="J117" s="48">
        <v>9</v>
      </c>
      <c r="K117" s="48"/>
      <c r="L117" s="48"/>
      <c r="M117" s="38">
        <f t="shared" si="25"/>
        <v>39</v>
      </c>
      <c r="N117" s="50" t="str">
        <f>IF(M116&lt;&gt;M117,".","")</f>
        <v/>
      </c>
      <c r="O117" s="43" t="str">
        <f>IF(SUM(D117:L117)&gt;100,"^","")</f>
        <v/>
      </c>
    </row>
    <row r="118" spans="2:15" s="31" customFormat="1" ht="15" customHeight="1">
      <c r="B118" s="81" t="s">
        <v>327</v>
      </c>
      <c r="C118" s="78" t="s">
        <v>26</v>
      </c>
      <c r="D118" s="79"/>
      <c r="E118" s="79"/>
      <c r="F118" s="79">
        <v>30</v>
      </c>
      <c r="G118" s="79"/>
      <c r="H118" s="79"/>
      <c r="I118" s="79"/>
      <c r="J118" s="79">
        <v>2.7</v>
      </c>
      <c r="K118" s="79"/>
      <c r="L118" s="79"/>
      <c r="M118" s="80">
        <f>IF(SUM(D118:L118)=0,"",IF(SUM(D118:L118)&gt;100,100,SUM(D118:L118)))</f>
        <v>32.700000000000003</v>
      </c>
      <c r="N118" s="32" t="str">
        <f>IF(AND(M118&lt;&gt;"",OR(M116&lt;&gt;M117,M117&lt;&gt;M118)),"*","")</f>
        <v>*</v>
      </c>
      <c r="O118" s="45" t="str">
        <f>IF(SUM(D118:L118)=0,"",IF(SUM(D118:L118)&gt;100,"^",IF(SUM(D118:L118)&lt;30,"Ödeme Yok!","")))</f>
        <v/>
      </c>
    </row>
    <row r="119" spans="2:15" ht="3" customHeight="1">
      <c r="B119" s="33"/>
      <c r="C119" s="39"/>
      <c r="D119" s="39"/>
      <c r="E119" s="39"/>
      <c r="F119" s="39"/>
      <c r="G119" s="39"/>
      <c r="H119" s="39"/>
      <c r="I119" s="39"/>
      <c r="J119" s="39"/>
      <c r="K119" s="39"/>
      <c r="L119" s="39"/>
      <c r="M119" s="39"/>
      <c r="N119" s="42"/>
    </row>
    <row r="120" spans="2:15" s="31" customFormat="1" ht="15" customHeight="1">
      <c r="B120" s="47" t="s">
        <v>127</v>
      </c>
      <c r="C120" s="37" t="s">
        <v>30</v>
      </c>
      <c r="D120" s="48"/>
      <c r="E120" s="48"/>
      <c r="F120" s="48">
        <v>20.97</v>
      </c>
      <c r="G120" s="48"/>
      <c r="H120" s="48"/>
      <c r="I120" s="48"/>
      <c r="J120" s="48">
        <v>30</v>
      </c>
      <c r="K120" s="48"/>
      <c r="L120" s="48"/>
      <c r="M120" s="38">
        <f t="shared" ref="M120:M121" si="26">IF(SUM(D120:L120)=0,"",IF(SUM(D120:L120)&gt;100,100,SUM(D120:L120)))</f>
        <v>50.97</v>
      </c>
      <c r="N120" s="42"/>
      <c r="O120" s="44" t="str">
        <f>IF(SUM(D120:L120)&gt;100,"^","")</f>
        <v/>
      </c>
    </row>
    <row r="121" spans="2:15" s="31" customFormat="1" ht="15" customHeight="1">
      <c r="B121" s="49" t="s">
        <v>336</v>
      </c>
      <c r="C121" s="37" t="s">
        <v>50</v>
      </c>
      <c r="D121" s="48"/>
      <c r="E121" s="48"/>
      <c r="F121" s="48">
        <v>20.97</v>
      </c>
      <c r="G121" s="48"/>
      <c r="H121" s="48"/>
      <c r="I121" s="48"/>
      <c r="J121" s="48">
        <v>30</v>
      </c>
      <c r="K121" s="48"/>
      <c r="L121" s="48"/>
      <c r="M121" s="38">
        <f t="shared" si="26"/>
        <v>50.97</v>
      </c>
      <c r="N121" s="50" t="str">
        <f>IF(M120&lt;&gt;M121,".","")</f>
        <v/>
      </c>
      <c r="O121" s="43" t="str">
        <f>IF(SUM(D121:L121)&gt;100,"^","")</f>
        <v/>
      </c>
    </row>
    <row r="122" spans="2:15" s="31" customFormat="1" ht="15" customHeight="1">
      <c r="B122" s="81" t="s">
        <v>335</v>
      </c>
      <c r="C122" s="78" t="s">
        <v>26</v>
      </c>
      <c r="D122" s="79"/>
      <c r="E122" s="79"/>
      <c r="F122" s="79">
        <v>20.97</v>
      </c>
      <c r="G122" s="79"/>
      <c r="H122" s="79"/>
      <c r="I122" s="79"/>
      <c r="J122" s="79">
        <v>30</v>
      </c>
      <c r="K122" s="79"/>
      <c r="L122" s="79"/>
      <c r="M122" s="80">
        <f>IF(SUM(D122:L122)=0,"",IF(SUM(D122:L122)&gt;100,100,SUM(D122:L122)))</f>
        <v>50.97</v>
      </c>
      <c r="N122" s="32" t="str">
        <f>IF(AND(M122&lt;&gt;"",OR(M120&lt;&gt;M121,M121&lt;&gt;M122)),"*","")</f>
        <v/>
      </c>
      <c r="O122" s="45" t="str">
        <f>IF(SUM(D122:L122)=0,"",IF(SUM(D122:L122)&gt;100,"^",IF(SUM(D122:L122)&lt;30,"Ödeme Yok!","")))</f>
        <v/>
      </c>
    </row>
    <row r="123" spans="2:15" s="30" customFormat="1" ht="3" customHeight="1">
      <c r="B123" s="25"/>
      <c r="C123" s="25"/>
      <c r="D123" s="26"/>
      <c r="E123" s="27"/>
      <c r="F123" s="27"/>
      <c r="G123" s="28"/>
      <c r="H123" s="27"/>
      <c r="I123" s="27"/>
      <c r="J123" s="27"/>
      <c r="K123" s="28"/>
      <c r="L123" s="27"/>
      <c r="M123" s="28"/>
      <c r="N123" s="29"/>
    </row>
    <row r="124" spans="2:15" s="31" customFormat="1" ht="15" customHeight="1">
      <c r="B124" s="47" t="s">
        <v>127</v>
      </c>
      <c r="C124" s="37" t="s">
        <v>30</v>
      </c>
      <c r="D124" s="48"/>
      <c r="E124" s="48"/>
      <c r="F124" s="48"/>
      <c r="G124" s="48"/>
      <c r="H124" s="48"/>
      <c r="I124" s="48"/>
      <c r="J124" s="48">
        <v>30</v>
      </c>
      <c r="K124" s="48"/>
      <c r="L124" s="48"/>
      <c r="M124" s="38">
        <f t="shared" ref="M124:M125" si="27">IF(SUM(D124:L124)=0,"",IF(SUM(D124:L124)&gt;100,100,SUM(D124:L124)))</f>
        <v>30</v>
      </c>
      <c r="N124" s="42"/>
      <c r="O124" s="44" t="str">
        <f>IF(SUM(D124:L124)&gt;100,"^","")</f>
        <v/>
      </c>
    </row>
    <row r="125" spans="2:15" s="31" customFormat="1" ht="15" customHeight="1">
      <c r="B125" s="49" t="s">
        <v>337</v>
      </c>
      <c r="C125" s="37" t="s">
        <v>50</v>
      </c>
      <c r="D125" s="48"/>
      <c r="E125" s="48"/>
      <c r="F125" s="48"/>
      <c r="G125" s="48"/>
      <c r="H125" s="48"/>
      <c r="I125" s="48"/>
      <c r="J125" s="48">
        <v>30</v>
      </c>
      <c r="K125" s="48"/>
      <c r="L125" s="48"/>
      <c r="M125" s="38">
        <f t="shared" si="27"/>
        <v>30</v>
      </c>
      <c r="N125" s="50" t="str">
        <f>IF(M124&lt;&gt;M125,".","")</f>
        <v/>
      </c>
      <c r="O125" s="43" t="str">
        <f>IF(SUM(D125:L125)&gt;100,"^","")</f>
        <v/>
      </c>
    </row>
    <row r="126" spans="2:15" s="31" customFormat="1" ht="15" customHeight="1">
      <c r="B126" s="81" t="s">
        <v>335</v>
      </c>
      <c r="C126" s="78" t="s">
        <v>26</v>
      </c>
      <c r="D126" s="79"/>
      <c r="E126" s="79"/>
      <c r="F126" s="79"/>
      <c r="G126" s="79"/>
      <c r="H126" s="79"/>
      <c r="I126" s="79"/>
      <c r="J126" s="79">
        <v>30</v>
      </c>
      <c r="K126" s="79"/>
      <c r="L126" s="79"/>
      <c r="M126" s="80">
        <f>IF(SUM(D126:L126)=0,"",IF(SUM(D126:L126)&gt;100,100,SUM(D126:L126)))</f>
        <v>30</v>
      </c>
      <c r="N126" s="32" t="str">
        <f>IF(AND(M126&lt;&gt;"",OR(M124&lt;&gt;M125,M125&lt;&gt;M126)),"*","")</f>
        <v/>
      </c>
      <c r="O126" s="45" t="str">
        <f>IF(SUM(D126:L126)=0,"",IF(SUM(D126:L126)&gt;100,"^",IF(SUM(D126:L126)&lt;30,"Ödeme Yok!","")))</f>
        <v/>
      </c>
    </row>
    <row r="127" spans="2:15" ht="3" customHeight="1">
      <c r="B127" s="33"/>
      <c r="C127" s="39"/>
      <c r="D127" s="39"/>
      <c r="E127" s="39"/>
      <c r="F127" s="39"/>
      <c r="G127" s="39"/>
      <c r="H127" s="39"/>
      <c r="I127" s="39"/>
      <c r="J127" s="39"/>
      <c r="K127" s="39"/>
      <c r="L127" s="39"/>
      <c r="M127" s="39"/>
      <c r="N127" s="42"/>
    </row>
    <row r="128" spans="2:15" s="31" customFormat="1" ht="15" customHeight="1">
      <c r="B128" s="47" t="s">
        <v>127</v>
      </c>
      <c r="C128" s="37" t="s">
        <v>30</v>
      </c>
      <c r="D128" s="48"/>
      <c r="E128" s="48"/>
      <c r="F128" s="48">
        <v>27.45</v>
      </c>
      <c r="G128" s="48"/>
      <c r="H128" s="48"/>
      <c r="I128" s="48"/>
      <c r="J128" s="48">
        <v>30</v>
      </c>
      <c r="K128" s="48"/>
      <c r="L128" s="48"/>
      <c r="M128" s="38">
        <f t="shared" ref="M128:M129" si="28">IF(SUM(D128:L128)=0,"",IF(SUM(D128:L128)&gt;100,100,SUM(D128:L128)))</f>
        <v>57.45</v>
      </c>
      <c r="N128" s="42"/>
      <c r="O128" s="44" t="str">
        <f>IF(SUM(D128:L128)&gt;100,"^","")</f>
        <v/>
      </c>
    </row>
    <row r="129" spans="2:15" s="31" customFormat="1" ht="15" customHeight="1">
      <c r="B129" s="49" t="s">
        <v>338</v>
      </c>
      <c r="C129" s="37" t="s">
        <v>50</v>
      </c>
      <c r="D129" s="48"/>
      <c r="E129" s="48"/>
      <c r="F129" s="48">
        <v>27.45</v>
      </c>
      <c r="G129" s="48"/>
      <c r="H129" s="48"/>
      <c r="I129" s="48"/>
      <c r="J129" s="48">
        <v>30</v>
      </c>
      <c r="K129" s="48"/>
      <c r="L129" s="48"/>
      <c r="M129" s="38">
        <f t="shared" si="28"/>
        <v>57.45</v>
      </c>
      <c r="N129" s="50" t="str">
        <f>IF(M128&lt;&gt;M129,".","")</f>
        <v/>
      </c>
      <c r="O129" s="43" t="str">
        <f>IF(SUM(D129:L129)&gt;100,"^","")</f>
        <v/>
      </c>
    </row>
    <row r="130" spans="2:15" s="31" customFormat="1" ht="15" customHeight="1">
      <c r="B130" s="81" t="s">
        <v>335</v>
      </c>
      <c r="C130" s="78" t="s">
        <v>26</v>
      </c>
      <c r="D130" s="79"/>
      <c r="E130" s="79"/>
      <c r="F130" s="79">
        <v>27.45</v>
      </c>
      <c r="G130" s="79"/>
      <c r="H130" s="79"/>
      <c r="I130" s="79"/>
      <c r="J130" s="79">
        <v>30</v>
      </c>
      <c r="K130" s="79"/>
      <c r="L130" s="79"/>
      <c r="M130" s="80">
        <f>IF(SUM(D130:L130)=0,"",IF(SUM(D130:L130)&gt;100,100,SUM(D130:L130)))</f>
        <v>57.45</v>
      </c>
      <c r="N130" s="32" t="str">
        <f>IF(AND(M130&lt;&gt;"",OR(M128&lt;&gt;M129,M129&lt;&gt;M130)),"*","")</f>
        <v/>
      </c>
      <c r="O130" s="45" t="str">
        <f>IF(SUM(D130:L130)=0,"",IF(SUM(D130:L130)&gt;100,"^",IF(SUM(D130:L130)&lt;30,"Ödeme Yok!","")))</f>
        <v/>
      </c>
    </row>
    <row r="131" spans="2:15" ht="3" customHeight="1">
      <c r="B131" s="33"/>
      <c r="C131" s="39"/>
      <c r="D131" s="39"/>
      <c r="E131" s="39"/>
      <c r="F131" s="39"/>
      <c r="G131" s="39"/>
      <c r="H131" s="39"/>
      <c r="I131" s="39"/>
      <c r="J131" s="39"/>
      <c r="K131" s="39"/>
      <c r="L131" s="39"/>
      <c r="M131" s="39"/>
      <c r="N131" s="42"/>
    </row>
    <row r="132" spans="2:15" s="31" customFormat="1" ht="15" customHeight="1">
      <c r="B132" s="47" t="s">
        <v>128</v>
      </c>
      <c r="C132" s="37" t="s">
        <v>30</v>
      </c>
      <c r="D132" s="48"/>
      <c r="E132" s="48"/>
      <c r="F132" s="48">
        <v>6.45</v>
      </c>
      <c r="G132" s="48"/>
      <c r="H132" s="48"/>
      <c r="I132" s="48"/>
      <c r="J132" s="48">
        <v>30</v>
      </c>
      <c r="K132" s="48"/>
      <c r="L132" s="48"/>
      <c r="M132" s="38">
        <f t="shared" ref="M132:M133" si="29">IF(SUM(D132:L132)=0,"",IF(SUM(D132:L132)&gt;100,100,SUM(D132:L132)))</f>
        <v>36.450000000000003</v>
      </c>
      <c r="N132" s="42"/>
      <c r="O132" s="44" t="str">
        <f>IF(SUM(D132:L132)&gt;100,"^","")</f>
        <v/>
      </c>
    </row>
    <row r="133" spans="2:15" s="31" customFormat="1" ht="15" customHeight="1">
      <c r="B133" s="49" t="s">
        <v>339</v>
      </c>
      <c r="C133" s="37" t="s">
        <v>50</v>
      </c>
      <c r="D133" s="48"/>
      <c r="E133" s="48"/>
      <c r="F133" s="48">
        <v>6.45</v>
      </c>
      <c r="G133" s="48"/>
      <c r="H133" s="48"/>
      <c r="I133" s="48"/>
      <c r="J133" s="48">
        <v>30</v>
      </c>
      <c r="K133" s="48"/>
      <c r="L133" s="48"/>
      <c r="M133" s="38">
        <f t="shared" si="29"/>
        <v>36.450000000000003</v>
      </c>
      <c r="N133" s="50" t="str">
        <f>IF(M132&lt;&gt;M133,".","")</f>
        <v/>
      </c>
      <c r="O133" s="43" t="str">
        <f>IF(SUM(D133:L133)&gt;100,"^","")</f>
        <v/>
      </c>
    </row>
    <row r="134" spans="2:15" s="31" customFormat="1" ht="15" customHeight="1">
      <c r="B134" s="81" t="s">
        <v>335</v>
      </c>
      <c r="C134" s="78" t="s">
        <v>26</v>
      </c>
      <c r="D134" s="79"/>
      <c r="E134" s="79"/>
      <c r="F134" s="79">
        <v>6.45</v>
      </c>
      <c r="G134" s="79"/>
      <c r="H134" s="79"/>
      <c r="I134" s="79"/>
      <c r="J134" s="79">
        <v>30</v>
      </c>
      <c r="K134" s="79"/>
      <c r="L134" s="79"/>
      <c r="M134" s="80">
        <f>IF(SUM(D134:L134)=0,"",IF(SUM(D134:L134)&gt;100,100,SUM(D134:L134)))</f>
        <v>36.450000000000003</v>
      </c>
      <c r="N134" s="32" t="str">
        <f>IF(AND(M134&lt;&gt;"",OR(M132&lt;&gt;M133,M133&lt;&gt;M134)),"*","")</f>
        <v/>
      </c>
      <c r="O134" s="45" t="str">
        <f>IF(SUM(D134:L134)=0,"",IF(SUM(D134:L134)&gt;100,"^",IF(SUM(D134:L134)&lt;30,"Ödeme Yok!","")))</f>
        <v/>
      </c>
    </row>
    <row r="135" spans="2:15" ht="3" customHeight="1">
      <c r="B135" s="33"/>
      <c r="C135" s="39"/>
      <c r="D135" s="39"/>
      <c r="E135" s="39"/>
      <c r="F135" s="39"/>
      <c r="G135" s="39"/>
      <c r="H135" s="39"/>
      <c r="I135" s="39"/>
      <c r="J135" s="39"/>
      <c r="K135" s="39"/>
      <c r="L135" s="39"/>
      <c r="M135" s="39"/>
      <c r="N135" s="42"/>
    </row>
    <row r="136" spans="2:15" s="31" customFormat="1" ht="15" customHeight="1">
      <c r="B136" s="47" t="s">
        <v>128</v>
      </c>
      <c r="C136" s="37" t="s">
        <v>30</v>
      </c>
      <c r="D136" s="48">
        <v>16</v>
      </c>
      <c r="E136" s="48"/>
      <c r="F136" s="48">
        <v>12.170999999999999</v>
      </c>
      <c r="G136" s="48"/>
      <c r="H136" s="48"/>
      <c r="I136" s="48"/>
      <c r="J136" s="48">
        <v>30</v>
      </c>
      <c r="K136" s="48"/>
      <c r="L136" s="48"/>
      <c r="M136" s="38">
        <f t="shared" ref="M136:M137" si="30">IF(SUM(D136:L136)=0,"",IF(SUM(D136:L136)&gt;100,100,SUM(D136:L136)))</f>
        <v>58.170999999999999</v>
      </c>
      <c r="N136" s="42"/>
      <c r="O136" s="44" t="str">
        <f>IF(SUM(D136:L136)&gt;100,"^","")</f>
        <v/>
      </c>
    </row>
    <row r="137" spans="2:15" s="31" customFormat="1" ht="15" customHeight="1">
      <c r="B137" s="49" t="s">
        <v>340</v>
      </c>
      <c r="C137" s="37" t="s">
        <v>50</v>
      </c>
      <c r="D137" s="48">
        <v>16</v>
      </c>
      <c r="E137" s="48"/>
      <c r="F137" s="48">
        <v>12.170999999999999</v>
      </c>
      <c r="G137" s="48"/>
      <c r="H137" s="48"/>
      <c r="I137" s="48"/>
      <c r="J137" s="48">
        <v>30</v>
      </c>
      <c r="K137" s="48"/>
      <c r="L137" s="48"/>
      <c r="M137" s="38">
        <f t="shared" si="30"/>
        <v>58.170999999999999</v>
      </c>
      <c r="N137" s="50" t="str">
        <f>IF(M136&lt;&gt;M137,".","")</f>
        <v/>
      </c>
      <c r="O137" s="43" t="str">
        <f>IF(SUM(D137:L137)&gt;100,"^","")</f>
        <v/>
      </c>
    </row>
    <row r="138" spans="2:15" s="31" customFormat="1" ht="15" customHeight="1">
      <c r="B138" s="81" t="s">
        <v>335</v>
      </c>
      <c r="C138" s="78" t="s">
        <v>26</v>
      </c>
      <c r="D138" s="79">
        <v>16</v>
      </c>
      <c r="E138" s="79"/>
      <c r="F138" s="79">
        <v>12.170999999999999</v>
      </c>
      <c r="G138" s="79"/>
      <c r="H138" s="79"/>
      <c r="I138" s="79"/>
      <c r="J138" s="79">
        <v>30</v>
      </c>
      <c r="K138" s="79"/>
      <c r="L138" s="79"/>
      <c r="M138" s="80">
        <f>IF(SUM(D138:L138)=0,"",IF(SUM(D138:L138)&gt;100,100,SUM(D138:L138)))</f>
        <v>58.170999999999999</v>
      </c>
      <c r="N138" s="32" t="str">
        <f>IF(AND(M138&lt;&gt;"",OR(M136&lt;&gt;M137,M137&lt;&gt;M138)),"*","")</f>
        <v/>
      </c>
      <c r="O138" s="45" t="str">
        <f>IF(SUM(D138:L138)=0,"",IF(SUM(D138:L138)&gt;100,"^",IF(SUM(D138:L138)&lt;30,"Ödeme Yok!","")))</f>
        <v/>
      </c>
    </row>
    <row r="139" spans="2:15" ht="3" customHeight="1">
      <c r="B139" s="33"/>
      <c r="C139" s="39"/>
      <c r="D139" s="39"/>
      <c r="E139" s="39"/>
      <c r="F139" s="39"/>
      <c r="G139" s="39"/>
      <c r="H139" s="39"/>
      <c r="I139" s="39"/>
      <c r="J139" s="39"/>
      <c r="K139" s="39"/>
      <c r="L139" s="39"/>
      <c r="M139" s="39"/>
      <c r="N139" s="42"/>
    </row>
    <row r="140" spans="2:15" s="31" customFormat="1" ht="15" customHeight="1">
      <c r="B140" s="47" t="s">
        <v>47</v>
      </c>
      <c r="C140" s="37" t="s">
        <v>30</v>
      </c>
      <c r="D140" s="48"/>
      <c r="E140" s="48"/>
      <c r="F140" s="48">
        <v>2.5499999999999998</v>
      </c>
      <c r="G140" s="48"/>
      <c r="H140" s="48"/>
      <c r="I140" s="48"/>
      <c r="J140" s="48">
        <v>30</v>
      </c>
      <c r="K140" s="48"/>
      <c r="L140" s="48"/>
      <c r="M140" s="38">
        <f t="shared" ref="M140:M141" si="31">IF(SUM(D140:L140)=0,"",IF(SUM(D140:L140)&gt;100,100,SUM(D140:L140)))</f>
        <v>32.549999999999997</v>
      </c>
      <c r="N140" s="42"/>
      <c r="O140" s="44" t="str">
        <f>IF(SUM(D140:L140)&gt;100,"^","")</f>
        <v/>
      </c>
    </row>
    <row r="141" spans="2:15" s="31" customFormat="1" ht="15" customHeight="1">
      <c r="B141" s="49" t="s">
        <v>344</v>
      </c>
      <c r="C141" s="37" t="s">
        <v>50</v>
      </c>
      <c r="D141" s="48"/>
      <c r="E141" s="48"/>
      <c r="F141" s="48">
        <v>2.5499999999999998</v>
      </c>
      <c r="G141" s="48"/>
      <c r="H141" s="48"/>
      <c r="I141" s="48"/>
      <c r="J141" s="48">
        <v>30</v>
      </c>
      <c r="K141" s="48"/>
      <c r="L141" s="48"/>
      <c r="M141" s="38">
        <f t="shared" si="31"/>
        <v>32.549999999999997</v>
      </c>
      <c r="N141" s="50" t="str">
        <f>IF(M140&lt;&gt;M141,".","")</f>
        <v/>
      </c>
      <c r="O141" s="43" t="str">
        <f>IF(SUM(D141:L141)&gt;100,"^","")</f>
        <v/>
      </c>
    </row>
    <row r="142" spans="2:15" s="31" customFormat="1" ht="15" customHeight="1">
      <c r="B142" s="81" t="s">
        <v>335</v>
      </c>
      <c r="C142" s="78" t="s">
        <v>26</v>
      </c>
      <c r="D142" s="79"/>
      <c r="E142" s="79"/>
      <c r="F142" s="79">
        <v>2.5499999999999998</v>
      </c>
      <c r="G142" s="79"/>
      <c r="H142" s="79"/>
      <c r="I142" s="79"/>
      <c r="J142" s="79">
        <v>30</v>
      </c>
      <c r="K142" s="79"/>
      <c r="L142" s="79"/>
      <c r="M142" s="80">
        <f>IF(SUM(D142:L142)=0,"",IF(SUM(D142:L142)&gt;100,100,SUM(D142:L142)))</f>
        <v>32.549999999999997</v>
      </c>
      <c r="N142" s="32" t="str">
        <f>IF(AND(M142&lt;&gt;"",OR(M140&lt;&gt;M141,M141&lt;&gt;M142)),"*","")</f>
        <v/>
      </c>
      <c r="O142" s="45" t="str">
        <f>IF(SUM(D142:L142)=0,"",IF(SUM(D142:L142)&gt;100,"^",IF(SUM(D142:L142)&lt;30,"Ödeme Yok!","")))</f>
        <v/>
      </c>
    </row>
    <row r="143" spans="2:15" ht="3" customHeight="1">
      <c r="B143" s="33"/>
      <c r="C143" s="39"/>
      <c r="D143" s="39"/>
      <c r="E143" s="39"/>
      <c r="F143" s="39"/>
      <c r="G143" s="39"/>
      <c r="H143" s="39"/>
      <c r="I143" s="39"/>
      <c r="J143" s="39"/>
      <c r="K143" s="39"/>
      <c r="L143" s="39"/>
      <c r="M143" s="39"/>
      <c r="N143" s="42"/>
    </row>
    <row r="144" spans="2:15" s="31" customFormat="1" ht="15" customHeight="1">
      <c r="B144" s="47" t="s">
        <v>47</v>
      </c>
      <c r="C144" s="37" t="s">
        <v>30</v>
      </c>
      <c r="D144" s="48"/>
      <c r="E144" s="48">
        <v>13.5</v>
      </c>
      <c r="F144" s="48">
        <v>8.64</v>
      </c>
      <c r="G144" s="48"/>
      <c r="H144" s="48"/>
      <c r="I144" s="48"/>
      <c r="J144" s="48">
        <v>14.4</v>
      </c>
      <c r="K144" s="48"/>
      <c r="L144" s="48"/>
      <c r="M144" s="38">
        <f t="shared" ref="M144:M145" si="32">IF(SUM(D144:L144)=0,"",IF(SUM(D144:L144)&gt;100,100,SUM(D144:L144)))</f>
        <v>36.54</v>
      </c>
      <c r="N144" s="42"/>
      <c r="O144" s="44" t="str">
        <f>IF(SUM(D144:L144)&gt;100,"^","")</f>
        <v/>
      </c>
    </row>
    <row r="145" spans="2:15" s="31" customFormat="1" ht="15" customHeight="1">
      <c r="B145" s="49" t="s">
        <v>341</v>
      </c>
      <c r="C145" s="37" t="s">
        <v>50</v>
      </c>
      <c r="D145" s="48"/>
      <c r="E145" s="48">
        <v>13.5</v>
      </c>
      <c r="F145" s="48">
        <v>8.64</v>
      </c>
      <c r="G145" s="48"/>
      <c r="H145" s="48"/>
      <c r="I145" s="48"/>
      <c r="J145" s="48">
        <v>14.4</v>
      </c>
      <c r="K145" s="48"/>
      <c r="L145" s="48"/>
      <c r="M145" s="38">
        <f t="shared" si="32"/>
        <v>36.54</v>
      </c>
      <c r="N145" s="50" t="str">
        <f>IF(M144&lt;&gt;M145,".","")</f>
        <v/>
      </c>
      <c r="O145" s="43" t="str">
        <f>IF(SUM(D145:L145)&gt;100,"^","")</f>
        <v/>
      </c>
    </row>
    <row r="146" spans="2:15" s="31" customFormat="1" ht="15" customHeight="1">
      <c r="B146" s="81" t="s">
        <v>335</v>
      </c>
      <c r="C146" s="78" t="s">
        <v>26</v>
      </c>
      <c r="D146" s="79"/>
      <c r="E146" s="79">
        <v>13.5</v>
      </c>
      <c r="F146" s="79">
        <v>8.64</v>
      </c>
      <c r="G146" s="79"/>
      <c r="H146" s="79"/>
      <c r="I146" s="79"/>
      <c r="J146" s="79">
        <v>14.4</v>
      </c>
      <c r="K146" s="79"/>
      <c r="L146" s="79"/>
      <c r="M146" s="80">
        <f>IF(SUM(D146:L146)=0,"",IF(SUM(D146:L146)&gt;100,100,SUM(D146:L146)))</f>
        <v>36.54</v>
      </c>
      <c r="N146" s="32" t="str">
        <f>IF(AND(M146&lt;&gt;"",OR(M144&lt;&gt;M145,M145&lt;&gt;M146)),"*","")</f>
        <v/>
      </c>
      <c r="O146" s="45" t="str">
        <f>IF(SUM(D146:L146)=0,"",IF(SUM(D146:L146)&gt;100,"^",IF(SUM(D146:L146)&lt;30,"Ödeme Yok!","")))</f>
        <v/>
      </c>
    </row>
    <row r="147" spans="2:15" ht="3" customHeight="1">
      <c r="B147" s="33"/>
      <c r="C147" s="39"/>
      <c r="D147" s="39"/>
      <c r="E147" s="39"/>
      <c r="F147" s="39"/>
      <c r="G147" s="39"/>
      <c r="H147" s="39"/>
      <c r="I147" s="39"/>
      <c r="J147" s="39"/>
      <c r="K147" s="39"/>
      <c r="L147" s="39"/>
      <c r="M147" s="39"/>
      <c r="N147" s="42"/>
    </row>
    <row r="148" spans="2:15" s="31" customFormat="1" ht="15" customHeight="1">
      <c r="B148" s="47" t="s">
        <v>47</v>
      </c>
      <c r="C148" s="37" t="s">
        <v>30</v>
      </c>
      <c r="D148" s="48"/>
      <c r="E148" s="48"/>
      <c r="F148" s="48">
        <v>9</v>
      </c>
      <c r="G148" s="48"/>
      <c r="H148" s="48"/>
      <c r="I148" s="48"/>
      <c r="J148" s="48">
        <v>30</v>
      </c>
      <c r="K148" s="48"/>
      <c r="L148" s="48"/>
      <c r="M148" s="38">
        <f t="shared" ref="M148:M149" si="33">IF(SUM(D148:L148)=0,"",IF(SUM(D148:L148)&gt;100,100,SUM(D148:L148)))</f>
        <v>39</v>
      </c>
      <c r="N148" s="42"/>
      <c r="O148" s="44" t="str">
        <f>IF(SUM(D148:L148)&gt;100,"^","")</f>
        <v/>
      </c>
    </row>
    <row r="149" spans="2:15" s="31" customFormat="1" ht="15" customHeight="1">
      <c r="B149" s="49" t="s">
        <v>342</v>
      </c>
      <c r="C149" s="37" t="s">
        <v>50</v>
      </c>
      <c r="D149" s="48"/>
      <c r="E149" s="48"/>
      <c r="F149" s="48">
        <v>9</v>
      </c>
      <c r="G149" s="48"/>
      <c r="H149" s="48"/>
      <c r="I149" s="48"/>
      <c r="J149" s="48">
        <v>30</v>
      </c>
      <c r="K149" s="48"/>
      <c r="L149" s="48"/>
      <c r="M149" s="38">
        <f t="shared" si="33"/>
        <v>39</v>
      </c>
      <c r="N149" s="50" t="str">
        <f>IF(M148&lt;&gt;M149,".","")</f>
        <v/>
      </c>
      <c r="O149" s="43" t="str">
        <f>IF(SUM(D149:L149)&gt;100,"^","")</f>
        <v/>
      </c>
    </row>
    <row r="150" spans="2:15" s="31" customFormat="1" ht="15" customHeight="1">
      <c r="B150" s="81" t="s">
        <v>335</v>
      </c>
      <c r="C150" s="78" t="s">
        <v>26</v>
      </c>
      <c r="D150" s="79"/>
      <c r="E150" s="79"/>
      <c r="F150" s="79">
        <v>9</v>
      </c>
      <c r="G150" s="79"/>
      <c r="H150" s="79"/>
      <c r="I150" s="79"/>
      <c r="J150" s="79">
        <v>30</v>
      </c>
      <c r="K150" s="79"/>
      <c r="L150" s="79"/>
      <c r="M150" s="80">
        <f>IF(SUM(D150:L150)=0,"",IF(SUM(D150:L150)&gt;100,100,SUM(D150:L150)))</f>
        <v>39</v>
      </c>
      <c r="N150" s="32" t="str">
        <f>IF(AND(M150&lt;&gt;"",OR(M148&lt;&gt;M149,M149&lt;&gt;M150)),"*","")</f>
        <v/>
      </c>
      <c r="O150" s="45" t="str">
        <f>IF(SUM(D150:L150)=0,"",IF(SUM(D150:L150)&gt;100,"^",IF(SUM(D150:L150)&lt;30,"Ödeme Yok!","")))</f>
        <v/>
      </c>
    </row>
    <row r="151" spans="2:15" ht="3" customHeight="1">
      <c r="B151" s="33"/>
      <c r="C151" s="39"/>
      <c r="D151" s="39"/>
      <c r="E151" s="39"/>
      <c r="F151" s="39"/>
      <c r="G151" s="39"/>
      <c r="H151" s="39"/>
      <c r="I151" s="39"/>
      <c r="J151" s="39"/>
      <c r="K151" s="39"/>
      <c r="L151" s="39"/>
      <c r="M151" s="39"/>
      <c r="N151" s="42"/>
    </row>
    <row r="152" spans="2:15" s="31" customFormat="1" ht="15" customHeight="1">
      <c r="B152" s="47" t="s">
        <v>127</v>
      </c>
      <c r="C152" s="37" t="s">
        <v>30</v>
      </c>
      <c r="D152" s="48"/>
      <c r="E152" s="48"/>
      <c r="F152" s="48"/>
      <c r="G152" s="48"/>
      <c r="H152" s="48"/>
      <c r="I152" s="48"/>
      <c r="J152" s="48">
        <v>30</v>
      </c>
      <c r="K152" s="48"/>
      <c r="L152" s="48"/>
      <c r="M152" s="38">
        <f t="shared" ref="M152:M153" si="34">IF(SUM(D152:L152)=0,"",IF(SUM(D152:L152)&gt;100,100,SUM(D152:L152)))</f>
        <v>30</v>
      </c>
      <c r="N152" s="42"/>
      <c r="O152" s="44" t="str">
        <f>IF(SUM(D152:L152)&gt;100,"^","")</f>
        <v/>
      </c>
    </row>
    <row r="153" spans="2:15" s="31" customFormat="1" ht="15" customHeight="1">
      <c r="B153" s="49" t="s">
        <v>343</v>
      </c>
      <c r="C153" s="37" t="s">
        <v>50</v>
      </c>
      <c r="D153" s="48"/>
      <c r="E153" s="48"/>
      <c r="F153" s="48"/>
      <c r="G153" s="48"/>
      <c r="H153" s="48"/>
      <c r="I153" s="48"/>
      <c r="J153" s="48">
        <v>30</v>
      </c>
      <c r="K153" s="48"/>
      <c r="L153" s="48"/>
      <c r="M153" s="38">
        <f t="shared" si="34"/>
        <v>30</v>
      </c>
      <c r="N153" s="50" t="str">
        <f>IF(M152&lt;&gt;M153,".","")</f>
        <v/>
      </c>
      <c r="O153" s="43" t="str">
        <f>IF(SUM(D153:L153)&gt;100,"^","")</f>
        <v/>
      </c>
    </row>
    <row r="154" spans="2:15" s="31" customFormat="1" ht="15" customHeight="1">
      <c r="B154" s="81" t="s">
        <v>335</v>
      </c>
      <c r="C154" s="78" t="s">
        <v>26</v>
      </c>
      <c r="D154" s="79"/>
      <c r="E154" s="79"/>
      <c r="F154" s="79"/>
      <c r="G154" s="79"/>
      <c r="H154" s="79"/>
      <c r="I154" s="79"/>
      <c r="J154" s="79">
        <v>30</v>
      </c>
      <c r="K154" s="79"/>
      <c r="L154" s="79"/>
      <c r="M154" s="80">
        <f>IF(SUM(D154:L154)=0,"",IF(SUM(D154:L154)&gt;100,100,SUM(D154:L154)))</f>
        <v>30</v>
      </c>
      <c r="N154" s="32" t="str">
        <f>IF(AND(M154&lt;&gt;"",OR(M152&lt;&gt;M153,M153&lt;&gt;M154)),"*","")</f>
        <v/>
      </c>
      <c r="O154" s="45" t="str">
        <f>IF(SUM(D154:L154)=0,"",IF(SUM(D154:L154)&gt;100,"^",IF(SUM(D154:L154)&lt;30,"Ödeme Yok!","")))</f>
        <v/>
      </c>
    </row>
    <row r="155" spans="2:15" ht="3" customHeight="1">
      <c r="B155" s="33"/>
      <c r="C155" s="39"/>
      <c r="D155" s="39"/>
      <c r="E155" s="39"/>
      <c r="F155" s="39"/>
      <c r="G155" s="39"/>
      <c r="H155" s="39"/>
      <c r="I155" s="39"/>
      <c r="J155" s="39"/>
      <c r="K155" s="39"/>
      <c r="L155" s="39"/>
      <c r="M155" s="39"/>
      <c r="N155" s="42"/>
    </row>
    <row r="156" spans="2:15" s="31" customFormat="1" ht="15" customHeight="1">
      <c r="B156" s="47" t="s">
        <v>127</v>
      </c>
      <c r="C156" s="37" t="s">
        <v>30</v>
      </c>
      <c r="D156" s="48"/>
      <c r="E156" s="48"/>
      <c r="F156" s="48">
        <v>30</v>
      </c>
      <c r="G156" s="48"/>
      <c r="H156" s="48"/>
      <c r="I156" s="48"/>
      <c r="J156" s="48">
        <v>30</v>
      </c>
      <c r="K156" s="48">
        <v>1.8</v>
      </c>
      <c r="L156" s="48"/>
      <c r="M156" s="38">
        <f t="shared" ref="M156:M157" si="35">IF(SUM(D156:L156)=0,"",IF(SUM(D156:L156)&gt;100,100,SUM(D156:L156)))</f>
        <v>61.8</v>
      </c>
      <c r="N156" s="42"/>
      <c r="O156" s="44" t="str">
        <f>IF(SUM(D156:L156)&gt;100,"^","")</f>
        <v/>
      </c>
    </row>
    <row r="157" spans="2:15" s="31" customFormat="1" ht="15" customHeight="1">
      <c r="B157" s="49" t="s">
        <v>346</v>
      </c>
      <c r="C157" s="37" t="s">
        <v>50</v>
      </c>
      <c r="D157" s="48"/>
      <c r="E157" s="48"/>
      <c r="F157" s="48">
        <v>30</v>
      </c>
      <c r="G157" s="48"/>
      <c r="H157" s="48"/>
      <c r="I157" s="48"/>
      <c r="J157" s="48">
        <v>30</v>
      </c>
      <c r="K157" s="48">
        <v>1.8</v>
      </c>
      <c r="L157" s="48"/>
      <c r="M157" s="38">
        <f t="shared" si="35"/>
        <v>61.8</v>
      </c>
      <c r="N157" s="50" t="str">
        <f>IF(M156&lt;&gt;M157,".","")</f>
        <v/>
      </c>
      <c r="O157" s="43" t="str">
        <f>IF(SUM(D157:L157)&gt;100,"^","")</f>
        <v/>
      </c>
    </row>
    <row r="158" spans="2:15" s="31" customFormat="1" ht="15" customHeight="1">
      <c r="B158" s="81" t="s">
        <v>345</v>
      </c>
      <c r="C158" s="78" t="s">
        <v>26</v>
      </c>
      <c r="D158" s="79"/>
      <c r="E158" s="79"/>
      <c r="F158" s="79">
        <v>30</v>
      </c>
      <c r="G158" s="79"/>
      <c r="H158" s="79"/>
      <c r="I158" s="79"/>
      <c r="J158" s="79">
        <v>30</v>
      </c>
      <c r="K158" s="79">
        <v>0</v>
      </c>
      <c r="L158" s="79"/>
      <c r="M158" s="80">
        <f>IF(SUM(D158:L158)=0,"",IF(SUM(D158:L158)&gt;100,100,SUM(D158:L158)))</f>
        <v>60</v>
      </c>
      <c r="N158" s="32" t="str">
        <f>IF(AND(M158&lt;&gt;"",OR(M156&lt;&gt;M157,M157&lt;&gt;M158)),"*","")</f>
        <v>*</v>
      </c>
      <c r="O158" s="45" t="str">
        <f>IF(SUM(D158:L158)=0,"",IF(SUM(D158:L158)&gt;100,"^",IF(SUM(D158:L158)&lt;30,"Ödeme Yok!","")))</f>
        <v/>
      </c>
    </row>
    <row r="159" spans="2:15" s="30" customFormat="1" ht="3" customHeight="1">
      <c r="B159" s="25"/>
      <c r="C159" s="25"/>
      <c r="D159" s="26"/>
      <c r="E159" s="27"/>
      <c r="F159" s="27"/>
      <c r="G159" s="28"/>
      <c r="H159" s="27"/>
      <c r="I159" s="27"/>
      <c r="J159" s="27"/>
      <c r="K159" s="28"/>
      <c r="L159" s="27"/>
      <c r="M159" s="28"/>
      <c r="N159" s="29"/>
    </row>
    <row r="160" spans="2:15" s="31" customFormat="1" ht="15" customHeight="1">
      <c r="B160" s="47" t="s">
        <v>128</v>
      </c>
      <c r="C160" s="37" t="s">
        <v>30</v>
      </c>
      <c r="D160" s="48"/>
      <c r="E160" s="48"/>
      <c r="F160" s="48">
        <v>30</v>
      </c>
      <c r="G160" s="48"/>
      <c r="H160" s="48"/>
      <c r="I160" s="48"/>
      <c r="J160" s="48">
        <v>30</v>
      </c>
      <c r="K160" s="48">
        <v>1.8</v>
      </c>
      <c r="L160" s="48"/>
      <c r="M160" s="38">
        <f t="shared" ref="M160:M161" si="36">IF(SUM(D160:L160)=0,"",IF(SUM(D160:L160)&gt;100,100,SUM(D160:L160)))</f>
        <v>61.8</v>
      </c>
      <c r="N160" s="42"/>
      <c r="O160" s="44" t="str">
        <f>IF(SUM(D160:L160)&gt;100,"^","")</f>
        <v/>
      </c>
    </row>
    <row r="161" spans="2:15" s="31" customFormat="1" ht="15" customHeight="1">
      <c r="B161" s="49" t="s">
        <v>347</v>
      </c>
      <c r="C161" s="37" t="s">
        <v>50</v>
      </c>
      <c r="D161" s="48"/>
      <c r="E161" s="48"/>
      <c r="F161" s="48">
        <v>30</v>
      </c>
      <c r="G161" s="48"/>
      <c r="H161" s="48"/>
      <c r="I161" s="48"/>
      <c r="J161" s="48">
        <v>30</v>
      </c>
      <c r="K161" s="48">
        <v>1.8</v>
      </c>
      <c r="L161" s="48"/>
      <c r="M161" s="38">
        <f t="shared" si="36"/>
        <v>61.8</v>
      </c>
      <c r="N161" s="50" t="str">
        <f>IF(M160&lt;&gt;M161,".","")</f>
        <v/>
      </c>
      <c r="O161" s="43" t="str">
        <f>IF(SUM(D161:L161)&gt;100,"^","")</f>
        <v/>
      </c>
    </row>
    <row r="162" spans="2:15" s="31" customFormat="1" ht="15" customHeight="1">
      <c r="B162" s="81" t="s">
        <v>345</v>
      </c>
      <c r="C162" s="78" t="s">
        <v>26</v>
      </c>
      <c r="D162" s="79"/>
      <c r="E162" s="79"/>
      <c r="F162" s="79">
        <v>30</v>
      </c>
      <c r="G162" s="79"/>
      <c r="H162" s="79"/>
      <c r="I162" s="79"/>
      <c r="J162" s="79">
        <v>30</v>
      </c>
      <c r="K162" s="79">
        <v>0</v>
      </c>
      <c r="L162" s="79"/>
      <c r="M162" s="80">
        <f>IF(SUM(D162:L162)=0,"",IF(SUM(D162:L162)&gt;100,100,SUM(D162:L162)))</f>
        <v>60</v>
      </c>
      <c r="N162" s="32" t="str">
        <f>IF(AND(M162&lt;&gt;"",OR(M160&lt;&gt;M161,M161&lt;&gt;M162)),"*","")</f>
        <v>*</v>
      </c>
      <c r="O162" s="45" t="str">
        <f>IF(SUM(D162:L162)=0,"",IF(SUM(D162:L162)&gt;100,"^",IF(SUM(D162:L162)&lt;30,"Ödeme Yok!","")))</f>
        <v/>
      </c>
    </row>
    <row r="163" spans="2:15" ht="3" customHeight="1">
      <c r="B163" s="33"/>
      <c r="C163" s="39"/>
      <c r="D163" s="39"/>
      <c r="E163" s="39"/>
      <c r="F163" s="39"/>
      <c r="G163" s="39"/>
      <c r="H163" s="39"/>
      <c r="I163" s="39"/>
      <c r="J163" s="39"/>
      <c r="K163" s="39"/>
      <c r="L163" s="39"/>
      <c r="M163" s="39"/>
      <c r="N163" s="42"/>
    </row>
    <row r="164" spans="2:15" s="31" customFormat="1" ht="15" customHeight="1">
      <c r="B164" s="47" t="s">
        <v>47</v>
      </c>
      <c r="C164" s="37" t="s">
        <v>30</v>
      </c>
      <c r="D164" s="48"/>
      <c r="E164" s="48"/>
      <c r="F164" s="48">
        <v>12.6</v>
      </c>
      <c r="G164" s="48"/>
      <c r="H164" s="48"/>
      <c r="I164" s="48"/>
      <c r="J164" s="48">
        <v>18.149999999999999</v>
      </c>
      <c r="K164" s="48"/>
      <c r="L164" s="48"/>
      <c r="M164" s="38">
        <f t="shared" ref="M164:M165" si="37">IF(SUM(D164:L164)=0,"",IF(SUM(D164:L164)&gt;100,100,SUM(D164:L164)))</f>
        <v>30.75</v>
      </c>
      <c r="N164" s="42"/>
      <c r="O164" s="44" t="str">
        <f>IF(SUM(D164:L164)&gt;100,"^","")</f>
        <v/>
      </c>
    </row>
    <row r="165" spans="2:15" s="31" customFormat="1" ht="15" customHeight="1">
      <c r="B165" s="49" t="s">
        <v>348</v>
      </c>
      <c r="C165" s="37" t="s">
        <v>50</v>
      </c>
      <c r="D165" s="48"/>
      <c r="E165" s="48"/>
      <c r="F165" s="48">
        <v>12.6</v>
      </c>
      <c r="G165" s="48"/>
      <c r="H165" s="48"/>
      <c r="I165" s="48"/>
      <c r="J165" s="48">
        <v>18.149999999999999</v>
      </c>
      <c r="K165" s="48"/>
      <c r="L165" s="48"/>
      <c r="M165" s="38">
        <f t="shared" si="37"/>
        <v>30.75</v>
      </c>
      <c r="N165" s="50" t="str">
        <f>IF(M164&lt;&gt;M165,".","")</f>
        <v/>
      </c>
      <c r="O165" s="43" t="str">
        <f>IF(SUM(D165:L165)&gt;100,"^","")</f>
        <v/>
      </c>
    </row>
    <row r="166" spans="2:15" s="31" customFormat="1" ht="15" customHeight="1">
      <c r="B166" s="81" t="s">
        <v>345</v>
      </c>
      <c r="C166" s="78" t="s">
        <v>26</v>
      </c>
      <c r="D166" s="79"/>
      <c r="E166" s="79"/>
      <c r="F166" s="79">
        <v>12.6</v>
      </c>
      <c r="G166" s="79"/>
      <c r="H166" s="79"/>
      <c r="I166" s="79"/>
      <c r="J166" s="79">
        <v>18.149999999999999</v>
      </c>
      <c r="K166" s="79"/>
      <c r="L166" s="79"/>
      <c r="M166" s="80">
        <f>IF(SUM(D166:L166)=0,"",IF(SUM(D166:L166)&gt;100,100,SUM(D166:L166)))</f>
        <v>30.75</v>
      </c>
      <c r="N166" s="32" t="str">
        <f>IF(AND(M166&lt;&gt;"",OR(M164&lt;&gt;M165,M165&lt;&gt;M166)),"*","")</f>
        <v/>
      </c>
      <c r="O166" s="45" t="str">
        <f>IF(SUM(D166:L166)=0,"",IF(SUM(D166:L166)&gt;100,"^",IF(SUM(D166:L166)&lt;30,"Ödeme Yok!","")))</f>
        <v/>
      </c>
    </row>
    <row r="167" spans="2:15" ht="3" customHeight="1">
      <c r="B167" s="33"/>
      <c r="C167" s="39"/>
      <c r="D167" s="39"/>
      <c r="E167" s="39"/>
      <c r="F167" s="39"/>
      <c r="G167" s="39"/>
      <c r="H167" s="39"/>
      <c r="I167" s="39"/>
      <c r="J167" s="39"/>
      <c r="K167" s="39"/>
      <c r="L167" s="39"/>
      <c r="M167" s="39"/>
      <c r="N167" s="42"/>
    </row>
    <row r="168" spans="2:15" s="31" customFormat="1" ht="15" customHeight="1">
      <c r="B168" s="47" t="s">
        <v>47</v>
      </c>
      <c r="C168" s="37" t="s">
        <v>30</v>
      </c>
      <c r="D168" s="48"/>
      <c r="E168" s="48"/>
      <c r="F168" s="48">
        <v>30</v>
      </c>
      <c r="G168" s="48"/>
      <c r="H168" s="48"/>
      <c r="I168" s="48"/>
      <c r="J168" s="48">
        <v>1.35</v>
      </c>
      <c r="K168" s="48"/>
      <c r="L168" s="48"/>
      <c r="M168" s="38">
        <f t="shared" ref="M168:M169" si="38">IF(SUM(D168:L168)=0,"",IF(SUM(D168:L168)&gt;100,100,SUM(D168:L168)))</f>
        <v>31.35</v>
      </c>
      <c r="N168" s="42"/>
      <c r="O168" s="44" t="str">
        <f>IF(SUM(D168:L168)&gt;100,"^","")</f>
        <v/>
      </c>
    </row>
    <row r="169" spans="2:15" s="31" customFormat="1" ht="15" customHeight="1">
      <c r="B169" s="49" t="s">
        <v>349</v>
      </c>
      <c r="C169" s="37" t="s">
        <v>50</v>
      </c>
      <c r="D169" s="48"/>
      <c r="E169" s="48"/>
      <c r="F169" s="48">
        <v>30</v>
      </c>
      <c r="G169" s="48"/>
      <c r="H169" s="48"/>
      <c r="I169" s="48"/>
      <c r="J169" s="48">
        <v>0.9</v>
      </c>
      <c r="K169" s="48"/>
      <c r="L169" s="48"/>
      <c r="M169" s="38">
        <f t="shared" si="38"/>
        <v>30.9</v>
      </c>
      <c r="N169" s="50" t="str">
        <f>IF(M168&lt;&gt;M169,".","")</f>
        <v>.</v>
      </c>
      <c r="O169" s="43" t="str">
        <f>IF(SUM(D169:L169)&gt;100,"^","")</f>
        <v/>
      </c>
    </row>
    <row r="170" spans="2:15" s="31" customFormat="1" ht="15" customHeight="1">
      <c r="B170" s="81" t="s">
        <v>345</v>
      </c>
      <c r="C170" s="78" t="s">
        <v>26</v>
      </c>
      <c r="D170" s="79"/>
      <c r="E170" s="79"/>
      <c r="F170" s="79">
        <v>28.5</v>
      </c>
      <c r="G170" s="79"/>
      <c r="H170" s="79"/>
      <c r="I170" s="79"/>
      <c r="J170" s="79">
        <v>0.9</v>
      </c>
      <c r="K170" s="79"/>
      <c r="L170" s="79"/>
      <c r="M170" s="80">
        <f>IF(SUM(D170:L170)=0,"",IF(SUM(D170:L170)&gt;100,100,SUM(D170:L170)))</f>
        <v>29.4</v>
      </c>
      <c r="N170" s="32" t="str">
        <f>IF(AND(M170&lt;&gt;"",OR(M168&lt;&gt;M169,M169&lt;&gt;M170)),"*","")</f>
        <v>*</v>
      </c>
      <c r="O170" s="45" t="str">
        <f>IF(SUM(D170:L170)=0,"",IF(SUM(D170:L170)&gt;100,"^",IF(SUM(D170:L170)&lt;30,"Ödeme Yok!","")))</f>
        <v>Ödeme Yok!</v>
      </c>
    </row>
    <row r="171" spans="2:15" ht="3" customHeight="1">
      <c r="B171" s="33"/>
      <c r="C171" s="39"/>
      <c r="D171" s="39"/>
      <c r="E171" s="39"/>
      <c r="F171" s="39"/>
      <c r="G171" s="39"/>
      <c r="H171" s="39"/>
      <c r="I171" s="39"/>
      <c r="J171" s="39"/>
      <c r="K171" s="39"/>
      <c r="L171" s="39"/>
      <c r="M171" s="39"/>
      <c r="N171" s="42"/>
    </row>
    <row r="172" spans="2:15" s="31" customFormat="1" ht="15" customHeight="1">
      <c r="B172" s="47" t="s">
        <v>127</v>
      </c>
      <c r="C172" s="37" t="s">
        <v>30</v>
      </c>
      <c r="D172" s="48"/>
      <c r="E172" s="48"/>
      <c r="F172" s="48">
        <v>6.48</v>
      </c>
      <c r="G172" s="48"/>
      <c r="H172" s="48"/>
      <c r="I172" s="48"/>
      <c r="J172" s="48">
        <v>30</v>
      </c>
      <c r="K172" s="48">
        <v>0.6</v>
      </c>
      <c r="L172" s="48"/>
      <c r="M172" s="38">
        <f t="shared" ref="M172:M173" si="39">IF(SUM(D172:L172)=0,"",IF(SUM(D172:L172)&gt;100,100,SUM(D172:L172)))</f>
        <v>37.080000000000005</v>
      </c>
      <c r="N172" s="42"/>
      <c r="O172" s="44" t="str">
        <f>IF(SUM(D172:L172)&gt;100,"^","")</f>
        <v/>
      </c>
    </row>
    <row r="173" spans="2:15" s="31" customFormat="1" ht="15" customHeight="1">
      <c r="B173" s="49" t="s">
        <v>351</v>
      </c>
      <c r="C173" s="37" t="s">
        <v>50</v>
      </c>
      <c r="D173" s="48"/>
      <c r="E173" s="48"/>
      <c r="F173" s="48">
        <v>6.48</v>
      </c>
      <c r="G173" s="48"/>
      <c r="H173" s="48"/>
      <c r="I173" s="48"/>
      <c r="J173" s="48">
        <v>30</v>
      </c>
      <c r="K173" s="48">
        <v>0.6</v>
      </c>
      <c r="L173" s="48"/>
      <c r="M173" s="38">
        <f t="shared" si="39"/>
        <v>37.080000000000005</v>
      </c>
      <c r="N173" s="50" t="str">
        <f>IF(M172&lt;&gt;M173,".","")</f>
        <v/>
      </c>
      <c r="O173" s="43" t="str">
        <f>IF(SUM(D173:L173)&gt;100,"^","")</f>
        <v/>
      </c>
    </row>
    <row r="174" spans="2:15" s="31" customFormat="1" ht="15" customHeight="1">
      <c r="B174" s="81" t="s">
        <v>350</v>
      </c>
      <c r="C174" s="78" t="s">
        <v>26</v>
      </c>
      <c r="D174" s="79"/>
      <c r="E174" s="79"/>
      <c r="F174" s="79">
        <v>6.48</v>
      </c>
      <c r="G174" s="79"/>
      <c r="H174" s="79"/>
      <c r="I174" s="79"/>
      <c r="J174" s="79">
        <v>30</v>
      </c>
      <c r="K174" s="79">
        <v>0</v>
      </c>
      <c r="L174" s="79"/>
      <c r="M174" s="80">
        <f>IF(SUM(D174:L174)=0,"",IF(SUM(D174:L174)&gt;100,100,SUM(D174:L174)))</f>
        <v>36.480000000000004</v>
      </c>
      <c r="N174" s="32" t="str">
        <f>IF(AND(M174&lt;&gt;"",OR(M172&lt;&gt;M173,M173&lt;&gt;M174)),"*","")</f>
        <v>*</v>
      </c>
      <c r="O174" s="45" t="str">
        <f>IF(SUM(D174:L174)=0,"",IF(SUM(D174:L174)&gt;100,"^",IF(SUM(D174:L174)&lt;30,"Ödeme Yok!","")))</f>
        <v/>
      </c>
    </row>
    <row r="175" spans="2:15" ht="3" customHeight="1">
      <c r="B175" s="33"/>
      <c r="C175" s="39"/>
      <c r="D175" s="39"/>
      <c r="E175" s="39"/>
      <c r="F175" s="39"/>
      <c r="G175" s="39"/>
      <c r="H175" s="39"/>
      <c r="I175" s="39"/>
      <c r="J175" s="39"/>
      <c r="K175" s="39"/>
      <c r="L175" s="39"/>
      <c r="M175" s="39"/>
      <c r="N175" s="42"/>
    </row>
    <row r="176" spans="2:15" s="31" customFormat="1" ht="15" customHeight="1">
      <c r="B176" s="47" t="s">
        <v>127</v>
      </c>
      <c r="C176" s="37" t="s">
        <v>30</v>
      </c>
      <c r="D176" s="48"/>
      <c r="E176" s="48"/>
      <c r="F176" s="48">
        <v>1.5429999999999999</v>
      </c>
      <c r="G176" s="48"/>
      <c r="H176" s="48"/>
      <c r="I176" s="48"/>
      <c r="J176" s="48">
        <v>30</v>
      </c>
      <c r="K176" s="48"/>
      <c r="L176" s="48"/>
      <c r="M176" s="38">
        <f t="shared" ref="M176:M177" si="40">IF(SUM(D176:L176)=0,"",IF(SUM(D176:L176)&gt;100,100,SUM(D176:L176)))</f>
        <v>31.542999999999999</v>
      </c>
      <c r="N176" s="42"/>
      <c r="O176" s="44" t="str">
        <f>IF(SUM(D176:L176)&gt;100,"^","")</f>
        <v/>
      </c>
    </row>
    <row r="177" spans="2:15" s="31" customFormat="1" ht="15" customHeight="1">
      <c r="B177" s="49" t="s">
        <v>352</v>
      </c>
      <c r="C177" s="37" t="s">
        <v>50</v>
      </c>
      <c r="D177" s="48"/>
      <c r="E177" s="48"/>
      <c r="F177" s="48">
        <v>1.5429999999999999</v>
      </c>
      <c r="G177" s="48"/>
      <c r="H177" s="48"/>
      <c r="I177" s="48"/>
      <c r="J177" s="48">
        <v>30</v>
      </c>
      <c r="K177" s="48"/>
      <c r="L177" s="48"/>
      <c r="M177" s="38">
        <f t="shared" si="40"/>
        <v>31.542999999999999</v>
      </c>
      <c r="N177" s="50" t="str">
        <f>IF(M176&lt;&gt;M177,".","")</f>
        <v/>
      </c>
      <c r="O177" s="43" t="str">
        <f>IF(SUM(D177:L177)&gt;100,"^","")</f>
        <v/>
      </c>
    </row>
    <row r="178" spans="2:15" s="31" customFormat="1" ht="15" customHeight="1">
      <c r="B178" s="81" t="s">
        <v>350</v>
      </c>
      <c r="C178" s="78" t="s">
        <v>26</v>
      </c>
      <c r="D178" s="79"/>
      <c r="E178" s="79"/>
      <c r="F178" s="79">
        <v>1.5429999999999999</v>
      </c>
      <c r="G178" s="79"/>
      <c r="H178" s="79"/>
      <c r="I178" s="79"/>
      <c r="J178" s="79">
        <v>30</v>
      </c>
      <c r="K178" s="79"/>
      <c r="L178" s="79"/>
      <c r="M178" s="80">
        <f>IF(SUM(D178:L178)=0,"",IF(SUM(D178:L178)&gt;100,100,SUM(D178:L178)))</f>
        <v>31.542999999999999</v>
      </c>
      <c r="N178" s="32" t="str">
        <f>IF(AND(M178&lt;&gt;"",OR(M176&lt;&gt;M177,M177&lt;&gt;M178)),"*","")</f>
        <v/>
      </c>
      <c r="O178" s="45" t="str">
        <f>IF(SUM(D178:L178)=0,"",IF(SUM(D178:L178)&gt;100,"^",IF(SUM(D178:L178)&lt;30,"Ödeme Yok!","")))</f>
        <v/>
      </c>
    </row>
    <row r="179" spans="2:15" ht="3" customHeight="1">
      <c r="B179" s="33"/>
      <c r="C179" s="39"/>
      <c r="D179" s="39"/>
      <c r="E179" s="39"/>
      <c r="F179" s="39"/>
      <c r="G179" s="39"/>
      <c r="H179" s="39"/>
      <c r="I179" s="39"/>
      <c r="J179" s="39"/>
      <c r="K179" s="39"/>
      <c r="L179" s="39"/>
      <c r="M179" s="39"/>
      <c r="N179" s="42"/>
    </row>
    <row r="180" spans="2:15" ht="21.75" customHeight="1">
      <c r="B180" s="33"/>
      <c r="C180" s="39"/>
      <c r="D180" s="39"/>
      <c r="E180" s="39"/>
      <c r="F180" s="39"/>
      <c r="G180" s="39"/>
      <c r="H180" s="39"/>
      <c r="I180" s="39"/>
      <c r="J180" s="39"/>
      <c r="K180" s="39"/>
      <c r="L180" s="39"/>
      <c r="M180" s="39"/>
      <c r="N180" s="42"/>
    </row>
    <row r="181" spans="2:15" s="31" customFormat="1" ht="15" customHeight="1">
      <c r="B181" s="47" t="s">
        <v>128</v>
      </c>
      <c r="C181" s="37" t="s">
        <v>30</v>
      </c>
      <c r="D181" s="48"/>
      <c r="E181" s="48"/>
      <c r="F181" s="48">
        <v>8.64</v>
      </c>
      <c r="G181" s="48"/>
      <c r="H181" s="48"/>
      <c r="I181" s="48"/>
      <c r="J181" s="48">
        <v>22.8</v>
      </c>
      <c r="K181" s="48"/>
      <c r="L181" s="48"/>
      <c r="M181" s="38">
        <f t="shared" ref="M181:M182" si="41">IF(SUM(D181:L181)=0,"",IF(SUM(D181:L181)&gt;100,100,SUM(D181:L181)))</f>
        <v>31.44</v>
      </c>
      <c r="N181" s="42"/>
      <c r="O181" s="44" t="str">
        <f>IF(SUM(D181:L181)&gt;100,"^","")</f>
        <v/>
      </c>
    </row>
    <row r="182" spans="2:15" s="31" customFormat="1" ht="15" customHeight="1">
      <c r="B182" s="49" t="s">
        <v>353</v>
      </c>
      <c r="C182" s="37" t="s">
        <v>50</v>
      </c>
      <c r="D182" s="48"/>
      <c r="E182" s="48"/>
      <c r="F182" s="48">
        <v>8.64</v>
      </c>
      <c r="G182" s="48"/>
      <c r="H182" s="48"/>
      <c r="I182" s="48"/>
      <c r="J182" s="48">
        <v>21.6</v>
      </c>
      <c r="K182" s="48"/>
      <c r="L182" s="48"/>
      <c r="M182" s="38">
        <f t="shared" si="41"/>
        <v>30.240000000000002</v>
      </c>
      <c r="N182" s="50" t="str">
        <f>IF(M181&lt;&gt;M182,".","")</f>
        <v>.</v>
      </c>
      <c r="O182" s="43" t="str">
        <f>IF(SUM(D182:L182)&gt;100,"^","")</f>
        <v/>
      </c>
    </row>
    <row r="183" spans="2:15" s="31" customFormat="1" ht="15" customHeight="1">
      <c r="B183" s="81" t="s">
        <v>350</v>
      </c>
      <c r="C183" s="78" t="s">
        <v>26</v>
      </c>
      <c r="D183" s="79"/>
      <c r="E183" s="79"/>
      <c r="F183" s="79">
        <v>8.64</v>
      </c>
      <c r="G183" s="79"/>
      <c r="H183" s="79"/>
      <c r="I183" s="79"/>
      <c r="J183" s="79">
        <v>21.6</v>
      </c>
      <c r="K183" s="79"/>
      <c r="L183" s="79"/>
      <c r="M183" s="80">
        <f>IF(SUM(D183:L183)=0,"",IF(SUM(D183:L183)&gt;100,100,SUM(D183:L183)))</f>
        <v>30.240000000000002</v>
      </c>
      <c r="N183" s="32" t="str">
        <f>IF(AND(M183&lt;&gt;"",OR(M181&lt;&gt;M182,M182&lt;&gt;M183)),"*","")</f>
        <v>*</v>
      </c>
      <c r="O183" s="45" t="str">
        <f>IF(SUM(D183:L183)=0,"",IF(SUM(D183:L183)&gt;100,"^",IF(SUM(D183:L183)&lt;30,"Ödeme Yok!","")))</f>
        <v/>
      </c>
    </row>
    <row r="184" spans="2:15" ht="3" customHeight="1">
      <c r="B184" s="33"/>
      <c r="C184" s="39"/>
      <c r="D184" s="39"/>
      <c r="E184" s="39"/>
      <c r="F184" s="39"/>
      <c r="G184" s="39"/>
      <c r="H184" s="39"/>
      <c r="I184" s="39"/>
      <c r="J184" s="39"/>
      <c r="K184" s="39"/>
      <c r="L184" s="39"/>
      <c r="M184" s="39"/>
      <c r="N184" s="42"/>
    </row>
    <row r="185" spans="2:15" s="31" customFormat="1" ht="15" customHeight="1">
      <c r="B185" s="47" t="s">
        <v>128</v>
      </c>
      <c r="C185" s="37" t="s">
        <v>30</v>
      </c>
      <c r="D185" s="48"/>
      <c r="E185" s="48"/>
      <c r="F185" s="48">
        <v>30</v>
      </c>
      <c r="G185" s="48"/>
      <c r="H185" s="48"/>
      <c r="I185" s="48"/>
      <c r="J185" s="48">
        <v>30</v>
      </c>
      <c r="K185" s="48"/>
      <c r="L185" s="48"/>
      <c r="M185" s="38">
        <f t="shared" ref="M185:M186" si="42">IF(SUM(D185:L185)=0,"",IF(SUM(D185:L185)&gt;100,100,SUM(D185:L185)))</f>
        <v>60</v>
      </c>
      <c r="N185" s="42"/>
      <c r="O185" s="44" t="str">
        <f>IF(SUM(D185:L185)&gt;100,"^","")</f>
        <v/>
      </c>
    </row>
    <row r="186" spans="2:15" s="31" customFormat="1" ht="15" customHeight="1">
      <c r="B186" s="49" t="s">
        <v>354</v>
      </c>
      <c r="C186" s="37" t="s">
        <v>50</v>
      </c>
      <c r="D186" s="48"/>
      <c r="E186" s="48"/>
      <c r="F186" s="48">
        <v>30</v>
      </c>
      <c r="G186" s="48"/>
      <c r="H186" s="48"/>
      <c r="I186" s="48"/>
      <c r="J186" s="48">
        <v>30</v>
      </c>
      <c r="K186" s="48"/>
      <c r="L186" s="48"/>
      <c r="M186" s="38">
        <f t="shared" si="42"/>
        <v>60</v>
      </c>
      <c r="N186" s="50" t="str">
        <f>IF(M185&lt;&gt;M186,".","")</f>
        <v/>
      </c>
      <c r="O186" s="43" t="str">
        <f>IF(SUM(D186:L186)&gt;100,"^","")</f>
        <v/>
      </c>
    </row>
    <row r="187" spans="2:15" s="31" customFormat="1" ht="15" customHeight="1">
      <c r="B187" s="81" t="s">
        <v>350</v>
      </c>
      <c r="C187" s="78" t="s">
        <v>26</v>
      </c>
      <c r="D187" s="79"/>
      <c r="E187" s="79"/>
      <c r="F187" s="79">
        <v>30</v>
      </c>
      <c r="G187" s="79"/>
      <c r="H187" s="79"/>
      <c r="I187" s="79"/>
      <c r="J187" s="79">
        <v>30</v>
      </c>
      <c r="K187" s="79"/>
      <c r="L187" s="79"/>
      <c r="M187" s="80">
        <f>IF(SUM(D187:L187)=0,"",IF(SUM(D187:L187)&gt;100,100,SUM(D187:L187)))</f>
        <v>60</v>
      </c>
      <c r="N187" s="32" t="str">
        <f>IF(AND(M187&lt;&gt;"",OR(M185&lt;&gt;M186,M186&lt;&gt;M187)),"*","")</f>
        <v/>
      </c>
      <c r="O187" s="45" t="str">
        <f>IF(SUM(D187:L187)=0,"",IF(SUM(D187:L187)&gt;100,"^",IF(SUM(D187:L187)&lt;30,"Ödeme Yok!","")))</f>
        <v/>
      </c>
    </row>
    <row r="188" spans="2:15" ht="3" customHeight="1">
      <c r="B188" s="33"/>
      <c r="C188" s="39"/>
      <c r="D188" s="39"/>
      <c r="E188" s="39"/>
      <c r="F188" s="39"/>
      <c r="G188" s="39"/>
      <c r="H188" s="39"/>
      <c r="I188" s="39"/>
      <c r="J188" s="39"/>
      <c r="K188" s="39"/>
      <c r="L188" s="39"/>
      <c r="M188" s="39"/>
      <c r="N188" s="42"/>
    </row>
    <row r="189" spans="2:15" s="31" customFormat="1" ht="15" customHeight="1">
      <c r="B189" s="47" t="s">
        <v>128</v>
      </c>
      <c r="C189" s="37" t="s">
        <v>30</v>
      </c>
      <c r="D189" s="48"/>
      <c r="E189" s="48"/>
      <c r="F189" s="48">
        <v>6.3540000000000001</v>
      </c>
      <c r="G189" s="48"/>
      <c r="H189" s="48"/>
      <c r="I189" s="48"/>
      <c r="J189" s="48">
        <v>30</v>
      </c>
      <c r="K189" s="48"/>
      <c r="L189" s="48"/>
      <c r="M189" s="38">
        <f t="shared" ref="M189:M190" si="43">IF(SUM(D189:L189)=0,"",IF(SUM(D189:L189)&gt;100,100,SUM(D189:L189)))</f>
        <v>36.353999999999999</v>
      </c>
      <c r="N189" s="42"/>
      <c r="O189" s="44" t="str">
        <f>IF(SUM(D189:L189)&gt;100,"^","")</f>
        <v/>
      </c>
    </row>
    <row r="190" spans="2:15" s="31" customFormat="1" ht="15" customHeight="1">
      <c r="B190" s="49" t="s">
        <v>355</v>
      </c>
      <c r="C190" s="37" t="s">
        <v>50</v>
      </c>
      <c r="D190" s="48"/>
      <c r="E190" s="48"/>
      <c r="F190" s="48">
        <v>6.3540000000000001</v>
      </c>
      <c r="G190" s="48"/>
      <c r="H190" s="48"/>
      <c r="I190" s="48"/>
      <c r="J190" s="48">
        <v>30</v>
      </c>
      <c r="K190" s="48"/>
      <c r="L190" s="48"/>
      <c r="M190" s="38">
        <f t="shared" si="43"/>
        <v>36.353999999999999</v>
      </c>
      <c r="N190" s="50" t="str">
        <f>IF(M189&lt;&gt;M190,".","")</f>
        <v/>
      </c>
      <c r="O190" s="43" t="str">
        <f>IF(SUM(D190:L190)&gt;100,"^","")</f>
        <v/>
      </c>
    </row>
    <row r="191" spans="2:15" s="31" customFormat="1" ht="15" customHeight="1">
      <c r="B191" s="81" t="s">
        <v>350</v>
      </c>
      <c r="C191" s="78" t="s">
        <v>26</v>
      </c>
      <c r="D191" s="79"/>
      <c r="E191" s="79"/>
      <c r="F191" s="79">
        <v>6.3540000000000001</v>
      </c>
      <c r="G191" s="79"/>
      <c r="H191" s="79"/>
      <c r="I191" s="79"/>
      <c r="J191" s="79">
        <v>30</v>
      </c>
      <c r="K191" s="79"/>
      <c r="L191" s="79"/>
      <c r="M191" s="80">
        <f>IF(SUM(D191:L191)=0,"",IF(SUM(D191:L191)&gt;100,100,SUM(D191:L191)))</f>
        <v>36.353999999999999</v>
      </c>
      <c r="N191" s="32" t="str">
        <f>IF(AND(M191&lt;&gt;"",OR(M189&lt;&gt;M190,M190&lt;&gt;M191)),"*","")</f>
        <v/>
      </c>
      <c r="O191" s="45" t="str">
        <f>IF(SUM(D191:L191)=0,"",IF(SUM(D191:L191)&gt;100,"^",IF(SUM(D191:L191)&lt;30,"Ödeme Yok!","")))</f>
        <v/>
      </c>
    </row>
    <row r="192" spans="2:15" ht="3" customHeight="1">
      <c r="B192" s="33"/>
      <c r="C192" s="39"/>
      <c r="D192" s="39"/>
      <c r="E192" s="39"/>
      <c r="F192" s="39"/>
      <c r="G192" s="39"/>
      <c r="H192" s="39"/>
      <c r="I192" s="39"/>
      <c r="J192" s="39"/>
      <c r="K192" s="39"/>
      <c r="L192" s="39"/>
      <c r="M192" s="39"/>
      <c r="N192" s="42"/>
    </row>
    <row r="193" spans="2:15" s="31" customFormat="1" ht="15" customHeight="1">
      <c r="B193" s="47" t="s">
        <v>47</v>
      </c>
      <c r="C193" s="37" t="s">
        <v>30</v>
      </c>
      <c r="D193" s="48"/>
      <c r="E193" s="48"/>
      <c r="F193" s="48">
        <v>5.625</v>
      </c>
      <c r="G193" s="48"/>
      <c r="H193" s="48"/>
      <c r="I193" s="48"/>
      <c r="J193" s="48">
        <v>30</v>
      </c>
      <c r="K193" s="48"/>
      <c r="L193" s="48"/>
      <c r="M193" s="38">
        <f t="shared" ref="M193:M194" si="44">IF(SUM(D193:L193)=0,"",IF(SUM(D193:L193)&gt;100,100,SUM(D193:L193)))</f>
        <v>35.625</v>
      </c>
      <c r="N193" s="42"/>
      <c r="O193" s="44" t="str">
        <f>IF(SUM(D193:L193)&gt;100,"^","")</f>
        <v/>
      </c>
    </row>
    <row r="194" spans="2:15" s="31" customFormat="1" ht="15" customHeight="1">
      <c r="B194" s="49" t="s">
        <v>356</v>
      </c>
      <c r="C194" s="37" t="s">
        <v>50</v>
      </c>
      <c r="D194" s="48"/>
      <c r="E194" s="48"/>
      <c r="F194" s="48">
        <v>5.625</v>
      </c>
      <c r="G194" s="48"/>
      <c r="H194" s="48"/>
      <c r="I194" s="48"/>
      <c r="J194" s="48">
        <v>30</v>
      </c>
      <c r="K194" s="48"/>
      <c r="L194" s="48"/>
      <c r="M194" s="38">
        <f t="shared" si="44"/>
        <v>35.625</v>
      </c>
      <c r="N194" s="50" t="str">
        <f>IF(M193&lt;&gt;M194,".","")</f>
        <v/>
      </c>
      <c r="O194" s="43" t="str">
        <f>IF(SUM(D194:L194)&gt;100,"^","")</f>
        <v/>
      </c>
    </row>
    <row r="195" spans="2:15" s="31" customFormat="1" ht="15" customHeight="1">
      <c r="B195" s="81" t="s">
        <v>350</v>
      </c>
      <c r="C195" s="78" t="s">
        <v>26</v>
      </c>
      <c r="D195" s="79"/>
      <c r="E195" s="79"/>
      <c r="F195" s="79">
        <v>5.625</v>
      </c>
      <c r="G195" s="79"/>
      <c r="H195" s="79"/>
      <c r="I195" s="79"/>
      <c r="J195" s="79">
        <v>30</v>
      </c>
      <c r="K195" s="79"/>
      <c r="L195" s="79"/>
      <c r="M195" s="80">
        <f>IF(SUM(D195:L195)=0,"",IF(SUM(D195:L195)&gt;100,100,SUM(D195:L195)))</f>
        <v>35.625</v>
      </c>
      <c r="N195" s="32" t="str">
        <f>IF(AND(M195&lt;&gt;"",OR(M193&lt;&gt;M194,M194&lt;&gt;M195)),"*","")</f>
        <v/>
      </c>
      <c r="O195" s="45" t="str">
        <f>IF(SUM(D195:L195)=0,"",IF(SUM(D195:L195)&gt;100,"^",IF(SUM(D195:L195)&lt;30,"Ödeme Yok!","")))</f>
        <v/>
      </c>
    </row>
  </sheetData>
  <sheetProtection password="C7B9" sheet="1" objects="1" scenarios="1"/>
  <mergeCells count="7">
    <mergeCell ref="B6:C6"/>
    <mergeCell ref="D6:M6"/>
    <mergeCell ref="B2:H2"/>
    <mergeCell ref="I2:N4"/>
    <mergeCell ref="B3:H3"/>
    <mergeCell ref="B4:H4"/>
    <mergeCell ref="B5:O5"/>
  </mergeCells>
  <dataValidations count="4">
    <dataValidation type="decimal" allowBlank="1" showInputMessage="1" showErrorMessage="1" errorTitle="UYARI" error="Bu alan için 0-30 arası bir puan girebilirsiniz ve ondalık kısmı virgül ile ayrılmalıdır !" sqref="F160:F162 I160:J162 F164:F166 I164:J166 F168:F170 I168:J170 F172:F174 I172:J174 F176:F178 I176:J178 F181:F183 I181:J183 F185:F187 I185:J187 F189:F191 I189:J191 F193:F195 I193:J195 F84:F86 I84:J86 I80:J82 F80:F82 I76:J78 F76:F78 I72:J74 F72:F74 I68:J70 F68:F70 I64:J66 F64:F66 I60:J62 F60:F62 I56:J58 F56:F58 I52:J54 F52:F54 I48:J50 F48:F50 F10:F12 I10:J12 F14:F16 I14:J16 F18:F20 I18:J20 F22:F24 I22:J24 F26:F28 I26:J28 F30:F32 I30:J32 F34:F36 I34:J36 F38:F40 I38:J40 F42:F44 I42:J44 F92:F94 I92:J94 F96:F98 I96:J98 F100:F102 I100:J102 F104:F106 I104:J106 F108:F110 I108:J110 F112:F114 I112:J114 F116:F118 I116:J118 F120:F122 I120:J122 I156:J158 F156:F158 I152:J154 F152:F154 I148:J150 F148:F150 I144:J146 F144:F146 I140:J142 F140:F142 I136:J138 F136:F138 I132:J134 F132:F134 I128:J130 F128:F130 I124:J126 F124:F126">
      <formula1>0</formula1>
      <formula2>30</formula2>
    </dataValidation>
    <dataValidation type="decimal" allowBlank="1" showInputMessage="1" showErrorMessage="1" errorTitle="UYARI" error="Bu alan için 0-15 arası bir puan girebilirsiniz ve ondalık kısmı virgül ile ayrılmalıdır !" sqref="G160:H162 E160:E162 G164:H166 E164:E166 G168:H170 E168:E170 G172:H174 E172:E174 G176:H178 E176:E178 G181:H183 E181:E183 G185:H187 E185:E187 G189:H191 E189:E191 G193:H195 E193:E195 G84:H86 E84:E86 E80:E82 G80:H82 E76:E78 G76:H78 E72:E74 G72:H74 E68:E70 G68:H70 E64:E66 G64:H66 E60:E62 G60:H62 E56:E58 G56:H58 E52:E54 G52:H54 E48:E50 G48:H50 G10:H12 E10:E12 G14:H16 E14:E16 G18:H20 E18:E20 G22:H24 E22:E24 G26:H28 E26:E28 G30:H32 E30:E32 G34:H36 E34:E36 G38:H40 E38:E40 G42:H44 E42:E44 G92:H94 E92:E94 G96:H98 E96:E98 G100:H102 E100:E102 G104:H106 E104:E106 G108:H110 E108:E110 G112:H114 E112:E114 G116:H118 E116:E118 G120:H122 E120:E122 E156:E158 G156:H158 E152:E154 G152:H154 E148:E150 G148:H150 E144:E146 G144:H146 E140:E142 G140:H142 E136:E138 G136:H138 E132:E134 G132:H134 E128:E130 G128:H130 E124:E126 G124:H126">
      <formula1>0</formula1>
      <formula2>15</formula2>
    </dataValidation>
    <dataValidation type="decimal" allowBlank="1" showInputMessage="1" showErrorMessage="1" errorTitle="UYARI" error="Bu alan için 0-20 arası bir puan girebilirsiniz ve ondalık kısmı virgül ile ayrılmalıdır !" sqref="K160:L162 D160:D162 K164:L166 D164:D166 K168:L170 D168:D170 K172:L174 D172:D174 K176:L178 D176:D178 K181:L183 D181:D183 K185:L187 D185:D187 K189:L191 D189:D191 K193:L195 D193:D195 K84:L86 D84:D86 D80:D82 K80:L82 D76:D78 K76:L78 D72:D74 K72:L74 D68:D70 K68:L70 D64:D66 K64:L66 D60:D62 K60:L62 D56:D58 K56:L58 D52:D54 K52:L54 D48:D50 K48:L50 K10:L12 D10:D12 K14:L16 D14:D16 K18:L20 D18:D20 K22:L24 D22:D24 K26:L28 D26:D28 K30:L32 D30:D32 K34:L36 D34:D36 K38:L40 D38:D40 K42:L44 D42:D44 K92:L94 D92:D94 K96:L98 D96:D98 K100:L102 D100:D102 K104:L106 D104:D106 K108:L110 D108:D110 K112:L114 D112:D114 K116:L118 D116:D118 K120:L122 D120:D122 D156:D158 K156:L158 D152:D154 K152:L154 D148:D150 K148:L150 D144:D146 K144:L146 D140:D142 K140:L142 D136:D138 K136:L138 D132:D134 K132:L134 D128:D130 K128:L130 D124:D126 K124:L126">
      <formula1>0</formula1>
      <formula2>20</formula2>
    </dataValidation>
    <dataValidation type="list" allowBlank="1" showInputMessage="1" showErrorMessage="1" promptTitle="unvan" sqref="B160 B164 B168 B172 B176 B181 B185 B189 B193 B84 B80 B76 B72 B68 B64 B60 B56 B52 B48 B10 B14 B18 B22 B26 B30 B34 B38 B42 B92 B96 B100 B104 B108 B112 B116 B120 B156 B152 B148 B144 B140 B136 B132 B128 B124">
      <formula1>unvan!$A$2:$A$7</formula1>
    </dataValidation>
  </dataValidations>
  <pageMargins left="0.39370078740157483" right="0" top="0.39370078740157483" bottom="0.39370078740157483"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dimension ref="B1:P25"/>
  <sheetViews>
    <sheetView showGridLines="0" showRuler="0" zoomScaleNormal="100" workbookViewId="0">
      <pane ySplit="8" topLeftCell="A9" activePane="bottomLeft" state="frozen"/>
      <selection pane="bottomLeft" activeCell="B6" sqref="B6:C6"/>
    </sheetView>
  </sheetViews>
  <sheetFormatPr defaultRowHeight="15.75"/>
  <cols>
    <col min="1" max="1" width="0.42578125" style="2" customWidth="1"/>
    <col min="2" max="2" width="20.7109375" style="2" customWidth="1"/>
    <col min="3" max="3" width="12.7109375" style="2" customWidth="1"/>
    <col min="4" max="12" width="9.7109375" style="2" customWidth="1"/>
    <col min="13" max="13" width="9.140625" style="2" customWidth="1"/>
    <col min="14" max="14" width="1.5703125" style="23" customWidth="1"/>
    <col min="15" max="15" width="9.42578125" style="2" customWidth="1"/>
    <col min="16" max="16384" width="9.140625" style="2"/>
  </cols>
  <sheetData>
    <row r="1" spans="2:16" ht="9.75" customHeight="1"/>
    <row r="2" spans="2:16" ht="15.75" customHeight="1">
      <c r="B2" s="91" t="s">
        <v>10</v>
      </c>
      <c r="C2" s="92"/>
      <c r="D2" s="92"/>
      <c r="E2" s="92"/>
      <c r="F2" s="92"/>
      <c r="G2" s="92"/>
      <c r="H2" s="92"/>
      <c r="I2" s="93" t="str">
        <f>Anasayfa!B18&amp;"-"&amp;Anasayfa!C18</f>
        <v>1.5-Görele Güzel Sanatlar Fakültesi</v>
      </c>
      <c r="J2" s="93"/>
      <c r="K2" s="93"/>
      <c r="L2" s="93"/>
      <c r="M2" s="93"/>
      <c r="N2" s="93"/>
      <c r="O2" s="51"/>
    </row>
    <row r="3" spans="2:16" ht="15.75" customHeight="1">
      <c r="B3" s="96" t="s">
        <v>25</v>
      </c>
      <c r="C3" s="97"/>
      <c r="D3" s="97"/>
      <c r="E3" s="97"/>
      <c r="F3" s="97"/>
      <c r="G3" s="97"/>
      <c r="H3" s="97"/>
      <c r="I3" s="94"/>
      <c r="J3" s="94"/>
      <c r="K3" s="94"/>
      <c r="L3" s="94"/>
      <c r="M3" s="94"/>
      <c r="N3" s="94"/>
      <c r="O3" s="52"/>
      <c r="P3" s="5"/>
    </row>
    <row r="4" spans="2:16" ht="15.75" customHeight="1">
      <c r="B4" s="98" t="str">
        <f>Anasayfa!C3</f>
        <v>2019 AKADEMİK TEŞVİK ÖDENEĞİ BAŞVURU SONUÇLARI</v>
      </c>
      <c r="C4" s="99"/>
      <c r="D4" s="99"/>
      <c r="E4" s="99"/>
      <c r="F4" s="99"/>
      <c r="G4" s="99"/>
      <c r="H4" s="99"/>
      <c r="I4" s="95"/>
      <c r="J4" s="95"/>
      <c r="K4" s="95"/>
      <c r="L4" s="95"/>
      <c r="M4" s="95"/>
      <c r="N4" s="95"/>
      <c r="O4" s="53"/>
    </row>
    <row r="5" spans="2:16" ht="13.5" customHeight="1">
      <c r="B5" s="100" t="s">
        <v>122</v>
      </c>
      <c r="C5" s="101"/>
      <c r="D5" s="101"/>
      <c r="E5" s="101"/>
      <c r="F5" s="101"/>
      <c r="G5" s="101"/>
      <c r="H5" s="101"/>
      <c r="I5" s="101"/>
      <c r="J5" s="101"/>
      <c r="K5" s="101"/>
      <c r="L5" s="101"/>
      <c r="M5" s="101"/>
      <c r="N5" s="101"/>
      <c r="O5" s="102"/>
    </row>
    <row r="6" spans="2:16">
      <c r="B6" s="86" t="s">
        <v>123</v>
      </c>
      <c r="C6" s="87"/>
      <c r="D6" s="88" t="s">
        <v>32</v>
      </c>
      <c r="E6" s="89"/>
      <c r="F6" s="89"/>
      <c r="G6" s="89"/>
      <c r="H6" s="89"/>
      <c r="I6" s="89"/>
      <c r="J6" s="89"/>
      <c r="K6" s="89"/>
      <c r="L6" s="89"/>
      <c r="M6" s="90"/>
    </row>
    <row r="7" spans="2:16" s="20" customFormat="1" ht="15" customHeight="1">
      <c r="B7" s="54" t="s">
        <v>55</v>
      </c>
      <c r="C7" s="55" t="s">
        <v>48</v>
      </c>
      <c r="D7" s="56" t="s">
        <v>1</v>
      </c>
      <c r="E7" s="57" t="s">
        <v>2</v>
      </c>
      <c r="F7" s="58" t="s">
        <v>3</v>
      </c>
      <c r="G7" s="59" t="s">
        <v>4</v>
      </c>
      <c r="H7" s="58" t="s">
        <v>5</v>
      </c>
      <c r="I7" s="57" t="s">
        <v>6</v>
      </c>
      <c r="J7" s="58" t="s">
        <v>7</v>
      </c>
      <c r="K7" s="59" t="s">
        <v>8</v>
      </c>
      <c r="L7" s="58" t="s">
        <v>9</v>
      </c>
      <c r="M7" s="35" t="s">
        <v>0</v>
      </c>
      <c r="N7" s="23"/>
      <c r="O7" s="40"/>
    </row>
    <row r="8" spans="2:16" s="24" customFormat="1" ht="15" customHeight="1">
      <c r="B8" s="60" t="s">
        <v>51</v>
      </c>
      <c r="C8" s="61" t="s">
        <v>49</v>
      </c>
      <c r="D8" s="62" t="s">
        <v>45</v>
      </c>
      <c r="E8" s="63" t="s">
        <v>44</v>
      </c>
      <c r="F8" s="64" t="s">
        <v>46</v>
      </c>
      <c r="G8" s="65" t="s">
        <v>44</v>
      </c>
      <c r="H8" s="64" t="s">
        <v>44</v>
      </c>
      <c r="I8" s="63" t="s">
        <v>46</v>
      </c>
      <c r="J8" s="64" t="s">
        <v>46</v>
      </c>
      <c r="K8" s="65" t="s">
        <v>45</v>
      </c>
      <c r="L8" s="64" t="s">
        <v>45</v>
      </c>
      <c r="M8" s="34" t="s">
        <v>31</v>
      </c>
      <c r="N8" s="23"/>
      <c r="O8" s="41" t="s">
        <v>53</v>
      </c>
    </row>
    <row r="9" spans="2:16" s="30" customFormat="1" ht="3" customHeight="1">
      <c r="B9" s="25"/>
      <c r="C9" s="25"/>
      <c r="D9" s="26"/>
      <c r="E9" s="27"/>
      <c r="F9" s="27"/>
      <c r="G9" s="28"/>
      <c r="H9" s="27"/>
      <c r="I9" s="27"/>
      <c r="J9" s="27"/>
      <c r="K9" s="28"/>
      <c r="L9" s="27"/>
      <c r="M9" s="28"/>
      <c r="N9" s="29"/>
    </row>
    <row r="10" spans="2:16" s="31" customFormat="1" ht="15" customHeight="1">
      <c r="B10" s="47" t="s">
        <v>47</v>
      </c>
      <c r="C10" s="37" t="s">
        <v>30</v>
      </c>
      <c r="D10" s="48"/>
      <c r="E10" s="48"/>
      <c r="F10" s="48">
        <v>20.100000000000001</v>
      </c>
      <c r="G10" s="48"/>
      <c r="H10" s="48">
        <v>15</v>
      </c>
      <c r="I10" s="48"/>
      <c r="J10" s="48">
        <v>6</v>
      </c>
      <c r="K10" s="48"/>
      <c r="L10" s="48"/>
      <c r="M10" s="38">
        <f t="shared" ref="M10:M11" si="0">IF(SUM(D10:L10)=0,"",IF(SUM(D10:L10)&gt;100,100,SUM(D10:L10)))</f>
        <v>41.1</v>
      </c>
      <c r="N10" s="42"/>
      <c r="O10" s="44" t="str">
        <f>IF(SUM(D10:L10)&gt;100,"^","")</f>
        <v/>
      </c>
    </row>
    <row r="11" spans="2:16" s="31" customFormat="1" ht="15" customHeight="1">
      <c r="B11" s="49" t="s">
        <v>154</v>
      </c>
      <c r="C11" s="37" t="s">
        <v>50</v>
      </c>
      <c r="D11" s="48"/>
      <c r="E11" s="48"/>
      <c r="F11" s="48">
        <v>20.100000000000001</v>
      </c>
      <c r="G11" s="48"/>
      <c r="H11" s="48">
        <v>15</v>
      </c>
      <c r="I11" s="48"/>
      <c r="J11" s="48">
        <v>6</v>
      </c>
      <c r="K11" s="48"/>
      <c r="L11" s="48"/>
      <c r="M11" s="38">
        <f t="shared" si="0"/>
        <v>41.1</v>
      </c>
      <c r="N11" s="50" t="str">
        <f>IF(M10&lt;&gt;M11,".","")</f>
        <v/>
      </c>
      <c r="O11" s="43" t="str">
        <f>IF(SUM(D11:L11)&gt;100,"^","")</f>
        <v/>
      </c>
    </row>
    <row r="12" spans="2:16" s="31" customFormat="1" ht="15" customHeight="1">
      <c r="B12" s="81" t="s">
        <v>155</v>
      </c>
      <c r="C12" s="78" t="s">
        <v>26</v>
      </c>
      <c r="D12" s="79"/>
      <c r="E12" s="79"/>
      <c r="F12" s="79">
        <v>4.5</v>
      </c>
      <c r="G12" s="79"/>
      <c r="H12" s="79">
        <v>12.6</v>
      </c>
      <c r="I12" s="79"/>
      <c r="J12" s="79">
        <v>0</v>
      </c>
      <c r="K12" s="79"/>
      <c r="L12" s="79"/>
      <c r="M12" s="80">
        <f>IF(SUM(D12:L12)=0,"",IF(SUM(D12:L12)&gt;100,100,SUM(D12:L12)))</f>
        <v>17.100000000000001</v>
      </c>
      <c r="N12" s="32" t="str">
        <f>IF(AND(M12&lt;&gt;"",OR(M10&lt;&gt;M11,M11&lt;&gt;M12)),"*","")</f>
        <v>*</v>
      </c>
      <c r="O12" s="45" t="str">
        <f>IF(SUM(D12:L12)=0,"",IF(SUM(D12:L12)&gt;100,"^",IF(SUM(D12:L12)&lt;30,"Ödeme Yok!","")))</f>
        <v>Ödeme Yok!</v>
      </c>
    </row>
    <row r="13" spans="2:16" ht="3" customHeight="1">
      <c r="B13" s="33"/>
      <c r="C13" s="39"/>
      <c r="D13" s="39"/>
      <c r="E13" s="39"/>
      <c r="F13" s="39"/>
      <c r="G13" s="39"/>
      <c r="H13" s="39"/>
      <c r="I13" s="39"/>
      <c r="J13" s="39"/>
      <c r="K13" s="39"/>
      <c r="L13" s="39"/>
      <c r="M13" s="39"/>
      <c r="N13" s="42"/>
    </row>
    <row r="14" spans="2:16" s="31" customFormat="1" ht="15" customHeight="1">
      <c r="B14" s="47" t="s">
        <v>22</v>
      </c>
      <c r="C14" s="37" t="s">
        <v>30</v>
      </c>
      <c r="D14" s="48"/>
      <c r="E14" s="48"/>
      <c r="F14" s="48"/>
      <c r="G14" s="48">
        <v>15</v>
      </c>
      <c r="H14" s="48">
        <v>15</v>
      </c>
      <c r="I14" s="48"/>
      <c r="J14" s="48"/>
      <c r="K14" s="48"/>
      <c r="L14" s="48"/>
      <c r="M14" s="38">
        <f t="shared" ref="M14:M15" si="1">IF(SUM(D14:L14)=0,"",IF(SUM(D14:L14)&gt;100,100,SUM(D14:L14)))</f>
        <v>30</v>
      </c>
      <c r="N14" s="42"/>
      <c r="O14" s="44" t="str">
        <f>IF(SUM(D14:L14)&gt;100,"^","")</f>
        <v/>
      </c>
    </row>
    <row r="15" spans="2:16" s="31" customFormat="1" ht="15" customHeight="1">
      <c r="B15" s="49" t="s">
        <v>157</v>
      </c>
      <c r="C15" s="37" t="s">
        <v>50</v>
      </c>
      <c r="D15" s="48"/>
      <c r="E15" s="48"/>
      <c r="F15" s="48"/>
      <c r="G15" s="48">
        <v>15</v>
      </c>
      <c r="H15" s="48">
        <v>15</v>
      </c>
      <c r="I15" s="48"/>
      <c r="J15" s="48"/>
      <c r="K15" s="48"/>
      <c r="L15" s="48"/>
      <c r="M15" s="38">
        <f t="shared" si="1"/>
        <v>30</v>
      </c>
      <c r="N15" s="50" t="str">
        <f>IF(M14&lt;&gt;M15,".","")</f>
        <v/>
      </c>
      <c r="O15" s="43" t="str">
        <f>IF(SUM(D15:L15)&gt;100,"^","")</f>
        <v/>
      </c>
    </row>
    <row r="16" spans="2:16" s="31" customFormat="1" ht="15" customHeight="1">
      <c r="B16" s="81" t="s">
        <v>156</v>
      </c>
      <c r="C16" s="78" t="s">
        <v>26</v>
      </c>
      <c r="D16" s="79"/>
      <c r="E16" s="79"/>
      <c r="F16" s="79"/>
      <c r="G16" s="79">
        <v>0</v>
      </c>
      <c r="H16" s="79">
        <v>15</v>
      </c>
      <c r="I16" s="79"/>
      <c r="J16" s="79"/>
      <c r="K16" s="79"/>
      <c r="L16" s="79"/>
      <c r="M16" s="80">
        <f>IF(SUM(D16:L16)=0,"",IF(SUM(D16:L16)&gt;100,100,SUM(D16:L16)))</f>
        <v>15</v>
      </c>
      <c r="N16" s="32" t="str">
        <f>IF(AND(M16&lt;&gt;"",OR(M14&lt;&gt;M15,M15&lt;&gt;M16)),"*","")</f>
        <v>*</v>
      </c>
      <c r="O16" s="45" t="str">
        <f>IF(SUM(D16:L16)=0,"",IF(SUM(D16:L16)&gt;100,"^",IF(SUM(D16:L16)&lt;30,"Ödeme Yok!","")))</f>
        <v>Ödeme Yok!</v>
      </c>
    </row>
    <row r="17" spans="2:15" ht="3" customHeight="1">
      <c r="B17" s="33"/>
      <c r="C17" s="39"/>
      <c r="D17" s="39"/>
      <c r="E17" s="39"/>
      <c r="F17" s="39"/>
      <c r="G17" s="39"/>
      <c r="H17" s="39"/>
      <c r="I17" s="39"/>
      <c r="J17" s="39"/>
      <c r="K17" s="39"/>
      <c r="L17" s="39"/>
      <c r="M17" s="39"/>
      <c r="N17" s="42"/>
    </row>
    <row r="18" spans="2:15" s="31" customFormat="1" ht="15" customHeight="1">
      <c r="B18" s="47" t="s">
        <v>23</v>
      </c>
      <c r="C18" s="37" t="s">
        <v>30</v>
      </c>
      <c r="D18" s="48"/>
      <c r="E18" s="48"/>
      <c r="F18" s="48">
        <v>7.5</v>
      </c>
      <c r="G18" s="48">
        <v>4.5</v>
      </c>
      <c r="H18" s="48">
        <v>15</v>
      </c>
      <c r="I18" s="48"/>
      <c r="J18" s="48">
        <v>6</v>
      </c>
      <c r="K18" s="48"/>
      <c r="L18" s="48"/>
      <c r="M18" s="38">
        <f t="shared" ref="M18:M19" si="2">IF(SUM(D18:L18)=0,"",IF(SUM(D18:L18)&gt;100,100,SUM(D18:L18)))</f>
        <v>33</v>
      </c>
      <c r="N18" s="42"/>
      <c r="O18" s="44" t="str">
        <f>IF(SUM(D18:L18)&gt;100,"^","")</f>
        <v/>
      </c>
    </row>
    <row r="19" spans="2:15" s="31" customFormat="1" ht="15" customHeight="1">
      <c r="B19" s="49" t="s">
        <v>158</v>
      </c>
      <c r="C19" s="37" t="s">
        <v>50</v>
      </c>
      <c r="D19" s="48"/>
      <c r="E19" s="48"/>
      <c r="F19" s="48">
        <v>7.5</v>
      </c>
      <c r="G19" s="48">
        <v>4.5</v>
      </c>
      <c r="H19" s="48">
        <v>15</v>
      </c>
      <c r="I19" s="48"/>
      <c r="J19" s="48">
        <v>6</v>
      </c>
      <c r="K19" s="48"/>
      <c r="L19" s="48"/>
      <c r="M19" s="38">
        <f t="shared" si="2"/>
        <v>33</v>
      </c>
      <c r="N19" s="50" t="str">
        <f>IF(M18&lt;&gt;M19,".","")</f>
        <v/>
      </c>
      <c r="O19" s="43" t="str">
        <f>IF(SUM(D19:L19)&gt;100,"^","")</f>
        <v/>
      </c>
    </row>
    <row r="20" spans="2:15" s="31" customFormat="1" ht="15" customHeight="1">
      <c r="B20" s="81" t="s">
        <v>156</v>
      </c>
      <c r="C20" s="78" t="s">
        <v>26</v>
      </c>
      <c r="D20" s="79"/>
      <c r="E20" s="79"/>
      <c r="F20" s="79">
        <v>7.5</v>
      </c>
      <c r="G20" s="79">
        <v>0</v>
      </c>
      <c r="H20" s="79">
        <v>15</v>
      </c>
      <c r="I20" s="79"/>
      <c r="J20" s="79">
        <v>0</v>
      </c>
      <c r="K20" s="79"/>
      <c r="L20" s="79"/>
      <c r="M20" s="80">
        <f>IF(SUM(D20:L20)=0,"",IF(SUM(D20:L20)&gt;100,100,SUM(D20:L20)))</f>
        <v>22.5</v>
      </c>
      <c r="N20" s="32" t="str">
        <f>IF(AND(M20&lt;&gt;"",OR(M18&lt;&gt;M19,M19&lt;&gt;M20)),"*","")</f>
        <v>*</v>
      </c>
      <c r="O20" s="45" t="str">
        <f>IF(SUM(D20:L20)=0,"",IF(SUM(D20:L20)&gt;100,"^",IF(SUM(D20:L20)&lt;30,"Ödeme Yok!","")))</f>
        <v>Ödeme Yok!</v>
      </c>
    </row>
    <row r="21" spans="2:15" ht="3" customHeight="1">
      <c r="B21" s="33"/>
      <c r="C21" s="39"/>
      <c r="D21" s="39"/>
      <c r="E21" s="39"/>
      <c r="F21" s="39"/>
      <c r="G21" s="39"/>
      <c r="H21" s="39"/>
      <c r="I21" s="39"/>
      <c r="J21" s="39"/>
      <c r="K21" s="39"/>
      <c r="L21" s="39"/>
      <c r="M21" s="39"/>
      <c r="N21" s="42"/>
    </row>
    <row r="22" spans="2:15" s="31" customFormat="1" ht="15" customHeight="1">
      <c r="B22" s="47" t="s">
        <v>23</v>
      </c>
      <c r="C22" s="37" t="s">
        <v>30</v>
      </c>
      <c r="D22" s="48"/>
      <c r="E22" s="48"/>
      <c r="F22" s="48">
        <v>7.5</v>
      </c>
      <c r="G22" s="48">
        <v>6.75</v>
      </c>
      <c r="H22" s="48">
        <v>15</v>
      </c>
      <c r="I22" s="48"/>
      <c r="J22" s="48">
        <v>2.4</v>
      </c>
      <c r="K22" s="48"/>
      <c r="L22" s="48"/>
      <c r="M22" s="38">
        <f t="shared" ref="M22:M23" si="3">IF(SUM(D22:L22)=0,"",IF(SUM(D22:L22)&gt;100,100,SUM(D22:L22)))</f>
        <v>31.65</v>
      </c>
      <c r="N22" s="42"/>
      <c r="O22" s="44" t="str">
        <f>IF(SUM(D22:L22)&gt;100,"^","")</f>
        <v/>
      </c>
    </row>
    <row r="23" spans="2:15" s="31" customFormat="1" ht="15" customHeight="1">
      <c r="B23" s="49" t="s">
        <v>159</v>
      </c>
      <c r="C23" s="37" t="s">
        <v>50</v>
      </c>
      <c r="D23" s="48"/>
      <c r="E23" s="48"/>
      <c r="F23" s="48">
        <v>7.5</v>
      </c>
      <c r="G23" s="48">
        <v>6.75</v>
      </c>
      <c r="H23" s="48">
        <v>15</v>
      </c>
      <c r="I23" s="48"/>
      <c r="J23" s="48">
        <v>2.4</v>
      </c>
      <c r="K23" s="48"/>
      <c r="L23" s="48"/>
      <c r="M23" s="38">
        <f t="shared" si="3"/>
        <v>31.65</v>
      </c>
      <c r="N23" s="50" t="str">
        <f>IF(M22&lt;&gt;M23,".","")</f>
        <v/>
      </c>
      <c r="O23" s="43" t="str">
        <f>IF(SUM(D23:L23)&gt;100,"^","")</f>
        <v/>
      </c>
    </row>
    <row r="24" spans="2:15" s="31" customFormat="1" ht="15" customHeight="1">
      <c r="B24" s="81" t="s">
        <v>156</v>
      </c>
      <c r="C24" s="78" t="s">
        <v>26</v>
      </c>
      <c r="D24" s="79"/>
      <c r="E24" s="79"/>
      <c r="F24" s="79">
        <v>6</v>
      </c>
      <c r="G24" s="79">
        <v>0</v>
      </c>
      <c r="H24" s="79">
        <v>15</v>
      </c>
      <c r="I24" s="79"/>
      <c r="J24" s="79">
        <v>0</v>
      </c>
      <c r="K24" s="79"/>
      <c r="L24" s="79"/>
      <c r="M24" s="80">
        <f>IF(SUM(D24:L24)=0,"",IF(SUM(D24:L24)&gt;100,100,SUM(D24:L24)))</f>
        <v>21</v>
      </c>
      <c r="N24" s="32" t="str">
        <f>IF(AND(M24&lt;&gt;"",OR(M22&lt;&gt;M23,M23&lt;&gt;M24)),"*","")</f>
        <v>*</v>
      </c>
      <c r="O24" s="45" t="str">
        <f>IF(SUM(D24:L24)=0,"",IF(SUM(D24:L24)&gt;100,"^",IF(SUM(D24:L24)&lt;30,"Ödeme Yok!","")))</f>
        <v>Ödeme Yok!</v>
      </c>
    </row>
    <row r="25" spans="2:15" ht="3" customHeight="1">
      <c r="B25" s="33"/>
      <c r="C25" s="39"/>
      <c r="D25" s="39"/>
      <c r="E25" s="39"/>
      <c r="F25" s="39"/>
      <c r="G25" s="39"/>
      <c r="H25" s="39"/>
      <c r="I25" s="39"/>
      <c r="J25" s="39"/>
      <c r="K25" s="39"/>
      <c r="L25" s="39"/>
      <c r="M25" s="39"/>
      <c r="N25" s="42"/>
    </row>
  </sheetData>
  <sheetProtection password="C7B9" sheet="1" objects="1" scenarios="1"/>
  <mergeCells count="7">
    <mergeCell ref="B6:C6"/>
    <mergeCell ref="D6:M6"/>
    <mergeCell ref="B2:H2"/>
    <mergeCell ref="I2:N4"/>
    <mergeCell ref="B3:H3"/>
    <mergeCell ref="B4:H4"/>
    <mergeCell ref="B5:O5"/>
  </mergeCells>
  <dataValidations count="4">
    <dataValidation type="list" allowBlank="1" showInputMessage="1" showErrorMessage="1" promptTitle="unvan" sqref="B10 B14 B18 B22">
      <formula1>unvan!$A$2:$A$7</formula1>
    </dataValidation>
    <dataValidation type="decimal" allowBlank="1" showInputMessage="1" showErrorMessage="1" errorTitle="UYARI" error="Bu alan için 0-20 arası bir puan girebilirsiniz ve ondalık kısmı virgül ile ayrılmalıdır !" sqref="K10:L12 D10:D12 K14:L16 D14:D16 K18:L20 D18:D20 K22:L24 D22:D24">
      <formula1>0</formula1>
      <formula2>20</formula2>
    </dataValidation>
    <dataValidation type="decimal" allowBlank="1" showInputMessage="1" showErrorMessage="1" errorTitle="UYARI" error="Bu alan için 0-15 arası bir puan girebilirsiniz ve ondalık kısmı virgül ile ayrılmalıdır !" sqref="G10:H12 E10:E12 G14:H16 E14:E16 G18:H20 E18:E20 G22:H24 E22:E24">
      <formula1>0</formula1>
      <formula2>15</formula2>
    </dataValidation>
    <dataValidation type="decimal" allowBlank="1" showInputMessage="1" showErrorMessage="1" errorTitle="UYARI" error="Bu alan için 0-30 arası bir puan girebilirsiniz ve ondalık kısmı virgül ile ayrılmalıdır !" sqref="F10:F12 I10:J12 F14:F16 I14:J16 F18:F20 I18:J20 F22:F24 I22:J24">
      <formula1>0</formula1>
      <formula2>30</formula2>
    </dataValidation>
  </dataValidations>
  <pageMargins left="0.39370078740157483" right="0" top="0.39370078740157483" bottom="0.39370078740157483" header="0.31496062992125984" footer="0.31496062992125984"/>
  <pageSetup paperSize="9" orientation="landscape" r:id="rId1"/>
  <drawing r:id="rId2"/>
</worksheet>
</file>

<file path=xl/worksheets/sheet6.xml><?xml version="1.0" encoding="utf-8"?>
<worksheet xmlns="http://schemas.openxmlformats.org/spreadsheetml/2006/main" xmlns:r="http://schemas.openxmlformats.org/officeDocument/2006/relationships">
  <dimension ref="B1:P81"/>
  <sheetViews>
    <sheetView showGridLines="0" showRuler="0" zoomScaleNormal="100" workbookViewId="0">
      <pane ySplit="8" topLeftCell="A9" activePane="bottomLeft" state="frozen"/>
      <selection pane="bottomLeft" activeCell="B6" sqref="B6:C6"/>
    </sheetView>
  </sheetViews>
  <sheetFormatPr defaultRowHeight="15.75"/>
  <cols>
    <col min="1" max="1" width="0.42578125" style="2" customWidth="1"/>
    <col min="2" max="2" width="20.7109375" style="2" customWidth="1"/>
    <col min="3" max="3" width="12.7109375" style="2" customWidth="1"/>
    <col min="4" max="12" width="9.7109375" style="2" customWidth="1"/>
    <col min="13" max="13" width="9.140625" style="2" customWidth="1"/>
    <col min="14" max="14" width="1.5703125" style="23" customWidth="1"/>
    <col min="15" max="15" width="9.42578125" style="2" customWidth="1"/>
    <col min="16" max="16384" width="9.140625" style="2"/>
  </cols>
  <sheetData>
    <row r="1" spans="2:16" ht="9.75" customHeight="1"/>
    <row r="2" spans="2:16" ht="15.75" customHeight="1">
      <c r="B2" s="91" t="s">
        <v>10</v>
      </c>
      <c r="C2" s="92"/>
      <c r="D2" s="92"/>
      <c r="E2" s="92"/>
      <c r="F2" s="92"/>
      <c r="G2" s="92"/>
      <c r="H2" s="92"/>
      <c r="I2" s="93" t="str">
        <f>Anasayfa!B19&amp;"-"&amp;Anasayfa!C19</f>
        <v>1.6-İktisadi ve İdari Bilimler Fakültesi</v>
      </c>
      <c r="J2" s="93"/>
      <c r="K2" s="93"/>
      <c r="L2" s="93"/>
      <c r="M2" s="93"/>
      <c r="N2" s="93"/>
      <c r="O2" s="51"/>
    </row>
    <row r="3" spans="2:16" ht="15.75" customHeight="1">
      <c r="B3" s="96" t="s">
        <v>25</v>
      </c>
      <c r="C3" s="97"/>
      <c r="D3" s="97"/>
      <c r="E3" s="97"/>
      <c r="F3" s="97"/>
      <c r="G3" s="97"/>
      <c r="H3" s="97"/>
      <c r="I3" s="94"/>
      <c r="J3" s="94"/>
      <c r="K3" s="94"/>
      <c r="L3" s="94"/>
      <c r="M3" s="94"/>
      <c r="N3" s="94"/>
      <c r="O3" s="52"/>
      <c r="P3" s="5"/>
    </row>
    <row r="4" spans="2:16" ht="15.75" customHeight="1">
      <c r="B4" s="98" t="str">
        <f>Anasayfa!C3</f>
        <v>2019 AKADEMİK TEŞVİK ÖDENEĞİ BAŞVURU SONUÇLARI</v>
      </c>
      <c r="C4" s="99"/>
      <c r="D4" s="99"/>
      <c r="E4" s="99"/>
      <c r="F4" s="99"/>
      <c r="G4" s="99"/>
      <c r="H4" s="99"/>
      <c r="I4" s="95"/>
      <c r="J4" s="95"/>
      <c r="K4" s="95"/>
      <c r="L4" s="95"/>
      <c r="M4" s="95"/>
      <c r="N4" s="95"/>
      <c r="O4" s="53"/>
    </row>
    <row r="5" spans="2:16" ht="13.5" customHeight="1">
      <c r="B5" s="100" t="s">
        <v>122</v>
      </c>
      <c r="C5" s="101"/>
      <c r="D5" s="101"/>
      <c r="E5" s="101"/>
      <c r="F5" s="101"/>
      <c r="G5" s="101"/>
      <c r="H5" s="101"/>
      <c r="I5" s="101"/>
      <c r="J5" s="101"/>
      <c r="K5" s="101"/>
      <c r="L5" s="101"/>
      <c r="M5" s="101"/>
      <c r="N5" s="101"/>
      <c r="O5" s="102"/>
    </row>
    <row r="6" spans="2:16">
      <c r="B6" s="86" t="s">
        <v>123</v>
      </c>
      <c r="C6" s="87"/>
      <c r="D6" s="88" t="s">
        <v>32</v>
      </c>
      <c r="E6" s="89"/>
      <c r="F6" s="89"/>
      <c r="G6" s="89"/>
      <c r="H6" s="89"/>
      <c r="I6" s="89"/>
      <c r="J6" s="89"/>
      <c r="K6" s="89"/>
      <c r="L6" s="89"/>
      <c r="M6" s="90"/>
    </row>
    <row r="7" spans="2:16" s="20" customFormat="1" ht="15" customHeight="1">
      <c r="B7" s="54" t="s">
        <v>55</v>
      </c>
      <c r="C7" s="55" t="s">
        <v>48</v>
      </c>
      <c r="D7" s="56" t="s">
        <v>1</v>
      </c>
      <c r="E7" s="57" t="s">
        <v>2</v>
      </c>
      <c r="F7" s="58" t="s">
        <v>3</v>
      </c>
      <c r="G7" s="59" t="s">
        <v>4</v>
      </c>
      <c r="H7" s="58" t="s">
        <v>5</v>
      </c>
      <c r="I7" s="57" t="s">
        <v>6</v>
      </c>
      <c r="J7" s="58" t="s">
        <v>7</v>
      </c>
      <c r="K7" s="59" t="s">
        <v>8</v>
      </c>
      <c r="L7" s="58" t="s">
        <v>9</v>
      </c>
      <c r="M7" s="35" t="s">
        <v>0</v>
      </c>
      <c r="N7" s="23"/>
      <c r="O7" s="40"/>
    </row>
    <row r="8" spans="2:16" s="24" customFormat="1" ht="15" customHeight="1">
      <c r="B8" s="60" t="s">
        <v>51</v>
      </c>
      <c r="C8" s="61" t="s">
        <v>49</v>
      </c>
      <c r="D8" s="62" t="s">
        <v>45</v>
      </c>
      <c r="E8" s="63" t="s">
        <v>44</v>
      </c>
      <c r="F8" s="64" t="s">
        <v>46</v>
      </c>
      <c r="G8" s="65" t="s">
        <v>44</v>
      </c>
      <c r="H8" s="64" t="s">
        <v>44</v>
      </c>
      <c r="I8" s="63" t="s">
        <v>46</v>
      </c>
      <c r="J8" s="64" t="s">
        <v>46</v>
      </c>
      <c r="K8" s="65" t="s">
        <v>45</v>
      </c>
      <c r="L8" s="64" t="s">
        <v>45</v>
      </c>
      <c r="M8" s="34" t="s">
        <v>31</v>
      </c>
      <c r="N8" s="23"/>
      <c r="O8" s="41" t="s">
        <v>53</v>
      </c>
    </row>
    <row r="9" spans="2:16" s="30" customFormat="1" ht="3" customHeight="1">
      <c r="B9" s="25"/>
      <c r="C9" s="25"/>
      <c r="D9" s="26"/>
      <c r="E9" s="27"/>
      <c r="F9" s="27"/>
      <c r="G9" s="28"/>
      <c r="H9" s="27"/>
      <c r="I9" s="27"/>
      <c r="J9" s="27"/>
      <c r="K9" s="28"/>
      <c r="L9" s="27"/>
      <c r="M9" s="28"/>
      <c r="N9" s="29"/>
    </row>
    <row r="10" spans="2:16" s="31" customFormat="1" ht="15" customHeight="1">
      <c r="B10" s="47" t="s">
        <v>127</v>
      </c>
      <c r="C10" s="37" t="s">
        <v>30</v>
      </c>
      <c r="D10" s="48"/>
      <c r="E10" s="48"/>
      <c r="F10" s="48">
        <v>22.5</v>
      </c>
      <c r="G10" s="48"/>
      <c r="H10" s="48"/>
      <c r="I10" s="48"/>
      <c r="J10" s="48">
        <v>5.0999999999999996</v>
      </c>
      <c r="K10" s="48">
        <v>9</v>
      </c>
      <c r="L10" s="48"/>
      <c r="M10" s="38">
        <f t="shared" ref="M10:M11" si="0">IF(SUM(D10:L10)=0,"",IF(SUM(D10:L10)&gt;100,100,SUM(D10:L10)))</f>
        <v>36.6</v>
      </c>
      <c r="N10" s="42"/>
      <c r="O10" s="44" t="str">
        <f>IF(SUM(D10:L10)&gt;100,"^","")</f>
        <v/>
      </c>
    </row>
    <row r="11" spans="2:16" s="31" customFormat="1" ht="15" customHeight="1">
      <c r="B11" s="49" t="s">
        <v>218</v>
      </c>
      <c r="C11" s="37" t="s">
        <v>50</v>
      </c>
      <c r="D11" s="48"/>
      <c r="E11" s="48"/>
      <c r="F11" s="48">
        <v>22.5</v>
      </c>
      <c r="G11" s="48"/>
      <c r="H11" s="48"/>
      <c r="I11" s="48"/>
      <c r="J11" s="48">
        <v>5.0999999999999996</v>
      </c>
      <c r="K11" s="48">
        <v>9</v>
      </c>
      <c r="L11" s="48"/>
      <c r="M11" s="38">
        <f t="shared" si="0"/>
        <v>36.6</v>
      </c>
      <c r="N11" s="50" t="str">
        <f>IF(M10&lt;&gt;M11,".","")</f>
        <v/>
      </c>
      <c r="O11" s="43" t="str">
        <f>IF(SUM(D11:L11)&gt;100,"^","")</f>
        <v/>
      </c>
    </row>
    <row r="12" spans="2:16" s="31" customFormat="1" ht="15" customHeight="1">
      <c r="B12" s="81" t="s">
        <v>219</v>
      </c>
      <c r="C12" s="78" t="s">
        <v>26</v>
      </c>
      <c r="D12" s="79"/>
      <c r="E12" s="79"/>
      <c r="F12" s="79">
        <v>21</v>
      </c>
      <c r="G12" s="79"/>
      <c r="H12" s="79"/>
      <c r="I12" s="79"/>
      <c r="J12" s="79">
        <v>3</v>
      </c>
      <c r="K12" s="79">
        <v>0</v>
      </c>
      <c r="L12" s="79"/>
      <c r="M12" s="80">
        <f>IF(SUM(D12:L12)=0,"",IF(SUM(D12:L12)&gt;100,100,SUM(D12:L12)))</f>
        <v>24</v>
      </c>
      <c r="N12" s="32" t="str">
        <f>IF(AND(M12&lt;&gt;"",OR(M10&lt;&gt;M11,M11&lt;&gt;M12)),"*","")</f>
        <v>*</v>
      </c>
      <c r="O12" s="45" t="str">
        <f>IF(SUM(D12:L12)=0,"",IF(SUM(D12:L12)&gt;100,"^",IF(SUM(D12:L12)&lt;30,"Ödeme Yok!","")))</f>
        <v>Ödeme Yok!</v>
      </c>
    </row>
    <row r="13" spans="2:16" ht="3" customHeight="1">
      <c r="B13" s="33"/>
      <c r="C13" s="39"/>
      <c r="D13" s="39"/>
      <c r="E13" s="39"/>
      <c r="F13" s="39"/>
      <c r="G13" s="39"/>
      <c r="H13" s="39"/>
      <c r="I13" s="39"/>
      <c r="J13" s="39"/>
      <c r="K13" s="39"/>
      <c r="L13" s="39"/>
      <c r="M13" s="39"/>
      <c r="N13" s="42"/>
    </row>
    <row r="14" spans="2:16" s="31" customFormat="1" ht="15" customHeight="1">
      <c r="B14" s="47" t="s">
        <v>128</v>
      </c>
      <c r="C14" s="37" t="s">
        <v>30</v>
      </c>
      <c r="D14" s="48"/>
      <c r="E14" s="48"/>
      <c r="F14" s="48">
        <v>30</v>
      </c>
      <c r="G14" s="48"/>
      <c r="H14" s="48"/>
      <c r="I14" s="48"/>
      <c r="J14" s="48">
        <v>22.8</v>
      </c>
      <c r="K14" s="48"/>
      <c r="L14" s="48"/>
      <c r="M14" s="38">
        <f t="shared" ref="M14:M15" si="1">IF(SUM(D14:L14)=0,"",IF(SUM(D14:L14)&gt;100,100,SUM(D14:L14)))</f>
        <v>52.8</v>
      </c>
      <c r="N14" s="42"/>
      <c r="O14" s="44" t="str">
        <f>IF(SUM(D14:L14)&gt;100,"^","")</f>
        <v/>
      </c>
    </row>
    <row r="15" spans="2:16" s="31" customFormat="1" ht="15" customHeight="1">
      <c r="B15" s="49" t="s">
        <v>220</v>
      </c>
      <c r="C15" s="37" t="s">
        <v>50</v>
      </c>
      <c r="D15" s="48"/>
      <c r="E15" s="48"/>
      <c r="F15" s="48">
        <v>30</v>
      </c>
      <c r="G15" s="48"/>
      <c r="H15" s="48"/>
      <c r="I15" s="48"/>
      <c r="J15" s="48">
        <v>22.8</v>
      </c>
      <c r="K15" s="48"/>
      <c r="L15" s="48"/>
      <c r="M15" s="38">
        <f t="shared" si="1"/>
        <v>52.8</v>
      </c>
      <c r="N15" s="50" t="str">
        <f>IF(M14&lt;&gt;M15,".","")</f>
        <v/>
      </c>
      <c r="O15" s="43" t="str">
        <f>IF(SUM(D15:L15)&gt;100,"^","")</f>
        <v/>
      </c>
    </row>
    <row r="16" spans="2:16" s="31" customFormat="1" ht="15" customHeight="1">
      <c r="B16" s="81" t="s">
        <v>219</v>
      </c>
      <c r="C16" s="78" t="s">
        <v>26</v>
      </c>
      <c r="D16" s="79"/>
      <c r="E16" s="79"/>
      <c r="F16" s="79">
        <v>30</v>
      </c>
      <c r="G16" s="79"/>
      <c r="H16" s="79"/>
      <c r="I16" s="79"/>
      <c r="J16" s="79">
        <v>22.8</v>
      </c>
      <c r="K16" s="79"/>
      <c r="L16" s="79"/>
      <c r="M16" s="80">
        <f>IF(SUM(D16:L16)=0,"",IF(SUM(D16:L16)&gt;100,100,SUM(D16:L16)))</f>
        <v>52.8</v>
      </c>
      <c r="N16" s="32" t="str">
        <f>IF(AND(M16&lt;&gt;"",OR(M14&lt;&gt;M15,M15&lt;&gt;M16)),"*","")</f>
        <v/>
      </c>
      <c r="O16" s="45" t="str">
        <f>IF(SUM(D16:L16)=0,"",IF(SUM(D16:L16)&gt;100,"^",IF(SUM(D16:L16)&lt;30,"Ödeme Yok!","")))</f>
        <v/>
      </c>
    </row>
    <row r="17" spans="2:15" ht="3" customHeight="1">
      <c r="B17" s="33"/>
      <c r="C17" s="39"/>
      <c r="D17" s="39"/>
      <c r="E17" s="39"/>
      <c r="F17" s="39"/>
      <c r="G17" s="39"/>
      <c r="H17" s="39"/>
      <c r="I17" s="39"/>
      <c r="J17" s="39"/>
      <c r="K17" s="39"/>
      <c r="L17" s="39"/>
      <c r="M17" s="39"/>
      <c r="N17" s="42"/>
    </row>
    <row r="18" spans="2:15" s="31" customFormat="1" ht="15" customHeight="1">
      <c r="B18" s="47" t="s">
        <v>47</v>
      </c>
      <c r="C18" s="37" t="s">
        <v>30</v>
      </c>
      <c r="D18" s="48"/>
      <c r="E18" s="48"/>
      <c r="F18" s="48">
        <v>30</v>
      </c>
      <c r="G18" s="48"/>
      <c r="H18" s="48"/>
      <c r="I18" s="48"/>
      <c r="J18" s="48">
        <v>16.8</v>
      </c>
      <c r="K18" s="48"/>
      <c r="L18" s="48"/>
      <c r="M18" s="38">
        <f t="shared" ref="M18:M19" si="2">IF(SUM(D18:L18)=0,"",IF(SUM(D18:L18)&gt;100,100,SUM(D18:L18)))</f>
        <v>46.8</v>
      </c>
      <c r="N18" s="42"/>
      <c r="O18" s="44" t="str">
        <f>IF(SUM(D18:L18)&gt;100,"^","")</f>
        <v/>
      </c>
    </row>
    <row r="19" spans="2:15" s="31" customFormat="1" ht="15" customHeight="1">
      <c r="B19" s="49" t="s">
        <v>221</v>
      </c>
      <c r="C19" s="37" t="s">
        <v>50</v>
      </c>
      <c r="D19" s="48"/>
      <c r="E19" s="48"/>
      <c r="F19" s="48">
        <v>30</v>
      </c>
      <c r="G19" s="48"/>
      <c r="H19" s="48"/>
      <c r="I19" s="48"/>
      <c r="J19" s="48">
        <v>16.8</v>
      </c>
      <c r="K19" s="48"/>
      <c r="L19" s="48"/>
      <c r="M19" s="38">
        <f t="shared" si="2"/>
        <v>46.8</v>
      </c>
      <c r="N19" s="50" t="str">
        <f>IF(M18&lt;&gt;M19,".","")</f>
        <v/>
      </c>
      <c r="O19" s="43" t="str">
        <f>IF(SUM(D19:L19)&gt;100,"^","")</f>
        <v/>
      </c>
    </row>
    <row r="20" spans="2:15" s="31" customFormat="1" ht="15" customHeight="1">
      <c r="B20" s="81" t="s">
        <v>219</v>
      </c>
      <c r="C20" s="78" t="s">
        <v>26</v>
      </c>
      <c r="D20" s="79"/>
      <c r="E20" s="79"/>
      <c r="F20" s="79">
        <v>30</v>
      </c>
      <c r="G20" s="79"/>
      <c r="H20" s="79"/>
      <c r="I20" s="79"/>
      <c r="J20" s="79">
        <v>16.8</v>
      </c>
      <c r="K20" s="79"/>
      <c r="L20" s="79"/>
      <c r="M20" s="80">
        <f>IF(SUM(D20:L20)=0,"",IF(SUM(D20:L20)&gt;100,100,SUM(D20:L20)))</f>
        <v>46.8</v>
      </c>
      <c r="N20" s="32" t="str">
        <f>IF(AND(M20&lt;&gt;"",OR(M18&lt;&gt;M19,M19&lt;&gt;M20)),"*","")</f>
        <v/>
      </c>
      <c r="O20" s="45" t="str">
        <f>IF(SUM(D20:L20)=0,"",IF(SUM(D20:L20)&gt;100,"^",IF(SUM(D20:L20)&lt;30,"Ödeme Yok!","")))</f>
        <v/>
      </c>
    </row>
    <row r="21" spans="2:15" ht="3" customHeight="1">
      <c r="B21" s="33"/>
      <c r="C21" s="39"/>
      <c r="D21" s="39"/>
      <c r="E21" s="39"/>
      <c r="F21" s="39"/>
      <c r="G21" s="39"/>
      <c r="H21" s="39"/>
      <c r="I21" s="39"/>
      <c r="J21" s="39"/>
      <c r="K21" s="39"/>
      <c r="L21" s="39"/>
      <c r="M21" s="39"/>
      <c r="N21" s="42"/>
    </row>
    <row r="22" spans="2:15" s="31" customFormat="1" ht="15" customHeight="1">
      <c r="B22" s="47" t="s">
        <v>128</v>
      </c>
      <c r="C22" s="37" t="s">
        <v>30</v>
      </c>
      <c r="D22" s="48"/>
      <c r="E22" s="48"/>
      <c r="F22" s="48">
        <v>30</v>
      </c>
      <c r="G22" s="48"/>
      <c r="H22" s="48"/>
      <c r="I22" s="48"/>
      <c r="J22" s="48">
        <v>30</v>
      </c>
      <c r="K22" s="48"/>
      <c r="L22" s="48"/>
      <c r="M22" s="38">
        <f t="shared" ref="M22:M23" si="3">IF(SUM(D22:L22)=0,"",IF(SUM(D22:L22)&gt;100,100,SUM(D22:L22)))</f>
        <v>60</v>
      </c>
      <c r="N22" s="42"/>
      <c r="O22" s="44" t="str">
        <f>IF(SUM(D22:L22)&gt;100,"^","")</f>
        <v/>
      </c>
    </row>
    <row r="23" spans="2:15" s="31" customFormat="1" ht="15" customHeight="1">
      <c r="B23" s="49" t="s">
        <v>222</v>
      </c>
      <c r="C23" s="37" t="s">
        <v>50</v>
      </c>
      <c r="D23" s="48"/>
      <c r="E23" s="48"/>
      <c r="F23" s="48">
        <v>30</v>
      </c>
      <c r="G23" s="48"/>
      <c r="H23" s="48"/>
      <c r="I23" s="48"/>
      <c r="J23" s="48">
        <v>30</v>
      </c>
      <c r="K23" s="48"/>
      <c r="L23" s="48"/>
      <c r="M23" s="38">
        <f t="shared" si="3"/>
        <v>60</v>
      </c>
      <c r="N23" s="50" t="str">
        <f>IF(M22&lt;&gt;M23,".","")</f>
        <v/>
      </c>
      <c r="O23" s="43" t="str">
        <f>IF(SUM(D23:L23)&gt;100,"^","")</f>
        <v/>
      </c>
    </row>
    <row r="24" spans="2:15" s="31" customFormat="1" ht="15" customHeight="1">
      <c r="B24" s="81" t="s">
        <v>223</v>
      </c>
      <c r="C24" s="78" t="s">
        <v>26</v>
      </c>
      <c r="D24" s="79"/>
      <c r="E24" s="79"/>
      <c r="F24" s="79">
        <v>30</v>
      </c>
      <c r="G24" s="79"/>
      <c r="H24" s="79"/>
      <c r="I24" s="79"/>
      <c r="J24" s="79">
        <v>30</v>
      </c>
      <c r="K24" s="79"/>
      <c r="L24" s="79"/>
      <c r="M24" s="80">
        <f>IF(SUM(D24:L24)=0,"",IF(SUM(D24:L24)&gt;100,100,SUM(D24:L24)))</f>
        <v>60</v>
      </c>
      <c r="N24" s="32" t="str">
        <f>IF(AND(M24&lt;&gt;"",OR(M22&lt;&gt;M23,M23&lt;&gt;M24)),"*","")</f>
        <v/>
      </c>
      <c r="O24" s="45" t="str">
        <f>IF(SUM(D24:L24)=0,"",IF(SUM(D24:L24)&gt;100,"^",IF(SUM(D24:L24)&lt;30,"Ödeme Yok!","")))</f>
        <v/>
      </c>
    </row>
    <row r="25" spans="2:15" ht="3" customHeight="1">
      <c r="B25" s="33"/>
      <c r="C25" s="39"/>
      <c r="D25" s="39"/>
      <c r="E25" s="39"/>
      <c r="F25" s="39"/>
      <c r="G25" s="39"/>
      <c r="H25" s="39"/>
      <c r="I25" s="39"/>
      <c r="J25" s="39"/>
      <c r="K25" s="39"/>
      <c r="L25" s="39"/>
      <c r="M25" s="39"/>
      <c r="N25" s="42"/>
    </row>
    <row r="26" spans="2:15" s="31" customFormat="1" ht="15" customHeight="1">
      <c r="B26" s="47" t="s">
        <v>47</v>
      </c>
      <c r="C26" s="37" t="s">
        <v>30</v>
      </c>
      <c r="D26" s="48"/>
      <c r="E26" s="48"/>
      <c r="F26" s="48">
        <v>30</v>
      </c>
      <c r="G26" s="48"/>
      <c r="H26" s="48"/>
      <c r="I26" s="48"/>
      <c r="J26" s="48">
        <v>3.6</v>
      </c>
      <c r="K26" s="48"/>
      <c r="L26" s="48"/>
      <c r="M26" s="38">
        <f t="shared" ref="M26:M27" si="4">IF(SUM(D26:L26)=0,"",IF(SUM(D26:L26)&gt;100,100,SUM(D26:L26)))</f>
        <v>33.6</v>
      </c>
      <c r="N26" s="42"/>
      <c r="O26" s="44" t="str">
        <f>IF(SUM(D26:L26)&gt;100,"^","")</f>
        <v/>
      </c>
    </row>
    <row r="27" spans="2:15" s="31" customFormat="1" ht="15" customHeight="1">
      <c r="B27" s="49" t="s">
        <v>224</v>
      </c>
      <c r="C27" s="37" t="s">
        <v>50</v>
      </c>
      <c r="D27" s="48"/>
      <c r="E27" s="48"/>
      <c r="F27" s="48">
        <v>30</v>
      </c>
      <c r="G27" s="48"/>
      <c r="H27" s="48"/>
      <c r="I27" s="48"/>
      <c r="J27" s="48">
        <v>3.6</v>
      </c>
      <c r="K27" s="48"/>
      <c r="L27" s="48"/>
      <c r="M27" s="38">
        <f t="shared" si="4"/>
        <v>33.6</v>
      </c>
      <c r="N27" s="50" t="str">
        <f>IF(M26&lt;&gt;M27,".","")</f>
        <v/>
      </c>
      <c r="O27" s="43" t="str">
        <f>IF(SUM(D27:L27)&gt;100,"^","")</f>
        <v/>
      </c>
    </row>
    <row r="28" spans="2:15" s="31" customFormat="1" ht="15" customHeight="1">
      <c r="B28" s="81" t="s">
        <v>225</v>
      </c>
      <c r="C28" s="78" t="s">
        <v>26</v>
      </c>
      <c r="D28" s="79"/>
      <c r="E28" s="79"/>
      <c r="F28" s="79">
        <v>30</v>
      </c>
      <c r="G28" s="79"/>
      <c r="H28" s="79"/>
      <c r="I28" s="79"/>
      <c r="J28" s="79">
        <v>3.6</v>
      </c>
      <c r="K28" s="79"/>
      <c r="L28" s="79"/>
      <c r="M28" s="80">
        <f>IF(SUM(D28:L28)=0,"",IF(SUM(D28:L28)&gt;100,100,SUM(D28:L28)))</f>
        <v>33.6</v>
      </c>
      <c r="N28" s="32" t="str">
        <f>IF(AND(M28&lt;&gt;"",OR(M26&lt;&gt;M27,M27&lt;&gt;M28)),"*","")</f>
        <v/>
      </c>
      <c r="O28" s="45" t="str">
        <f>IF(SUM(D28:L28)=0,"",IF(SUM(D28:L28)&gt;100,"^",IF(SUM(D28:L28)&lt;30,"Ödeme Yok!","")))</f>
        <v/>
      </c>
    </row>
    <row r="29" spans="2:15" ht="3" customHeight="1">
      <c r="B29" s="33"/>
      <c r="C29" s="39"/>
      <c r="D29" s="39"/>
      <c r="E29" s="39"/>
      <c r="F29" s="39"/>
      <c r="G29" s="39"/>
      <c r="H29" s="39"/>
      <c r="I29" s="39"/>
      <c r="J29" s="39"/>
      <c r="K29" s="39"/>
      <c r="L29" s="39"/>
      <c r="M29" s="39"/>
      <c r="N29" s="42"/>
    </row>
    <row r="30" spans="2:15" s="31" customFormat="1" ht="15" customHeight="1">
      <c r="B30" s="47" t="s">
        <v>127</v>
      </c>
      <c r="C30" s="37" t="s">
        <v>30</v>
      </c>
      <c r="D30" s="48"/>
      <c r="E30" s="48"/>
      <c r="F30" s="48">
        <v>19.2</v>
      </c>
      <c r="G30" s="48"/>
      <c r="H30" s="48"/>
      <c r="I30" s="48"/>
      <c r="J30" s="48">
        <v>13.5</v>
      </c>
      <c r="K30" s="48"/>
      <c r="L30" s="48"/>
      <c r="M30" s="38">
        <f t="shared" ref="M30:M31" si="5">IF(SUM(D30:L30)=0,"",IF(SUM(D30:L30)&gt;100,100,SUM(D30:L30)))</f>
        <v>32.700000000000003</v>
      </c>
      <c r="N30" s="42"/>
      <c r="O30" s="44" t="str">
        <f>IF(SUM(D30:L30)&gt;100,"^","")</f>
        <v/>
      </c>
    </row>
    <row r="31" spans="2:15" s="31" customFormat="1" ht="15" customHeight="1">
      <c r="B31" s="49" t="s">
        <v>226</v>
      </c>
      <c r="C31" s="37" t="s">
        <v>50</v>
      </c>
      <c r="D31" s="48"/>
      <c r="E31" s="48"/>
      <c r="F31" s="48">
        <v>19.2</v>
      </c>
      <c r="G31" s="48"/>
      <c r="H31" s="48"/>
      <c r="I31" s="48"/>
      <c r="J31" s="48">
        <v>13.5</v>
      </c>
      <c r="K31" s="48"/>
      <c r="L31" s="48"/>
      <c r="M31" s="38">
        <f t="shared" si="5"/>
        <v>32.700000000000003</v>
      </c>
      <c r="N31" s="50" t="str">
        <f>IF(M30&lt;&gt;M31,".","")</f>
        <v/>
      </c>
      <c r="O31" s="43" t="str">
        <f>IF(SUM(D31:L31)&gt;100,"^","")</f>
        <v/>
      </c>
    </row>
    <row r="32" spans="2:15" s="31" customFormat="1" ht="15" customHeight="1">
      <c r="B32" s="81" t="s">
        <v>227</v>
      </c>
      <c r="C32" s="78" t="s">
        <v>26</v>
      </c>
      <c r="D32" s="79"/>
      <c r="E32" s="79"/>
      <c r="F32" s="79">
        <v>19.2</v>
      </c>
      <c r="G32" s="79"/>
      <c r="H32" s="79"/>
      <c r="I32" s="79"/>
      <c r="J32" s="79">
        <v>13.5</v>
      </c>
      <c r="K32" s="79"/>
      <c r="L32" s="79"/>
      <c r="M32" s="80">
        <f>IF(SUM(D32:L32)=0,"",IF(SUM(D32:L32)&gt;100,100,SUM(D32:L32)))</f>
        <v>32.700000000000003</v>
      </c>
      <c r="N32" s="32" t="str">
        <f>IF(AND(M32&lt;&gt;"",OR(M30&lt;&gt;M31,M31&lt;&gt;M32)),"*","")</f>
        <v/>
      </c>
      <c r="O32" s="45" t="str">
        <f>IF(SUM(D32:L32)=0,"",IF(SUM(D32:L32)&gt;100,"^",IF(SUM(D32:L32)&lt;30,"Ödeme Yok!","")))</f>
        <v/>
      </c>
    </row>
    <row r="33" spans="2:15" ht="3" customHeight="1">
      <c r="B33" s="33"/>
      <c r="C33" s="39"/>
      <c r="D33" s="39"/>
      <c r="E33" s="39"/>
      <c r="F33" s="39"/>
      <c r="G33" s="39"/>
      <c r="H33" s="39"/>
      <c r="I33" s="39"/>
      <c r="J33" s="39"/>
      <c r="K33" s="39"/>
      <c r="L33" s="39"/>
      <c r="M33" s="39"/>
      <c r="N33" s="42"/>
    </row>
    <row r="34" spans="2:15" s="31" customFormat="1" ht="15" customHeight="1">
      <c r="B34" s="47" t="s">
        <v>47</v>
      </c>
      <c r="C34" s="37" t="s">
        <v>30</v>
      </c>
      <c r="D34" s="48"/>
      <c r="E34" s="48"/>
      <c r="F34" s="48">
        <v>30</v>
      </c>
      <c r="G34" s="48"/>
      <c r="H34" s="48"/>
      <c r="I34" s="48"/>
      <c r="J34" s="48">
        <v>1.2</v>
      </c>
      <c r="K34" s="48"/>
      <c r="L34" s="48"/>
      <c r="M34" s="38">
        <f t="shared" ref="M34:M35" si="6">IF(SUM(D34:L34)=0,"",IF(SUM(D34:L34)&gt;100,100,SUM(D34:L34)))</f>
        <v>31.2</v>
      </c>
      <c r="N34" s="42"/>
      <c r="O34" s="44" t="str">
        <f>IF(SUM(D34:L34)&gt;100,"^","")</f>
        <v/>
      </c>
    </row>
    <row r="35" spans="2:15" s="31" customFormat="1" ht="15" customHeight="1">
      <c r="B35" s="49" t="s">
        <v>228</v>
      </c>
      <c r="C35" s="37" t="s">
        <v>50</v>
      </c>
      <c r="D35" s="48"/>
      <c r="E35" s="48"/>
      <c r="F35" s="48">
        <v>30</v>
      </c>
      <c r="G35" s="48"/>
      <c r="H35" s="48"/>
      <c r="I35" s="48"/>
      <c r="J35" s="48">
        <v>1.2</v>
      </c>
      <c r="K35" s="48"/>
      <c r="L35" s="48"/>
      <c r="M35" s="38">
        <f t="shared" si="6"/>
        <v>31.2</v>
      </c>
      <c r="N35" s="50" t="str">
        <f>IF(M34&lt;&gt;M35,".","")</f>
        <v/>
      </c>
      <c r="O35" s="43" t="str">
        <f>IF(SUM(D35:L35)&gt;100,"^","")</f>
        <v/>
      </c>
    </row>
    <row r="36" spans="2:15" s="31" customFormat="1" ht="15" customHeight="1">
      <c r="B36" s="81" t="s">
        <v>229</v>
      </c>
      <c r="C36" s="78" t="s">
        <v>26</v>
      </c>
      <c r="D36" s="79"/>
      <c r="E36" s="79"/>
      <c r="F36" s="79">
        <v>30</v>
      </c>
      <c r="G36" s="79"/>
      <c r="H36" s="79"/>
      <c r="I36" s="79"/>
      <c r="J36" s="79">
        <v>1.2</v>
      </c>
      <c r="K36" s="79"/>
      <c r="L36" s="79"/>
      <c r="M36" s="80">
        <f>IF(SUM(D36:L36)=0,"",IF(SUM(D36:L36)&gt;100,100,SUM(D36:L36)))</f>
        <v>31.2</v>
      </c>
      <c r="N36" s="32" t="str">
        <f>IF(AND(M36&lt;&gt;"",OR(M34&lt;&gt;M35,M35&lt;&gt;M36)),"*","")</f>
        <v/>
      </c>
      <c r="O36" s="45" t="str">
        <f>IF(SUM(D36:L36)=0,"",IF(SUM(D36:L36)&gt;100,"^",IF(SUM(D36:L36)&lt;30,"Ödeme Yok!","")))</f>
        <v/>
      </c>
    </row>
    <row r="37" spans="2:15" ht="3" customHeight="1">
      <c r="B37" s="33"/>
      <c r="C37" s="39"/>
      <c r="D37" s="39"/>
      <c r="E37" s="39"/>
      <c r="F37" s="39"/>
      <c r="G37" s="39"/>
      <c r="H37" s="39"/>
      <c r="I37" s="39"/>
      <c r="J37" s="39"/>
      <c r="K37" s="39"/>
      <c r="L37" s="39"/>
      <c r="M37" s="39"/>
      <c r="N37" s="42"/>
    </row>
    <row r="38" spans="2:15" s="31" customFormat="1" ht="15" customHeight="1">
      <c r="B38" s="47" t="s">
        <v>127</v>
      </c>
      <c r="C38" s="37" t="s">
        <v>30</v>
      </c>
      <c r="D38" s="48">
        <v>20</v>
      </c>
      <c r="E38" s="48"/>
      <c r="F38" s="48">
        <v>27</v>
      </c>
      <c r="G38" s="48"/>
      <c r="H38" s="48"/>
      <c r="I38" s="48"/>
      <c r="J38" s="48">
        <v>15.9</v>
      </c>
      <c r="K38" s="48"/>
      <c r="L38" s="48"/>
      <c r="M38" s="38">
        <f t="shared" ref="M38:M39" si="7">IF(SUM(D38:L38)=0,"",IF(SUM(D38:L38)&gt;100,100,SUM(D38:L38)))</f>
        <v>62.9</v>
      </c>
      <c r="N38" s="42"/>
      <c r="O38" s="44" t="str">
        <f>IF(SUM(D38:L38)&gt;100,"^","")</f>
        <v/>
      </c>
    </row>
    <row r="39" spans="2:15" s="31" customFormat="1" ht="15" customHeight="1">
      <c r="B39" s="49" t="s">
        <v>230</v>
      </c>
      <c r="C39" s="37" t="s">
        <v>50</v>
      </c>
      <c r="D39" s="48">
        <v>20</v>
      </c>
      <c r="E39" s="48"/>
      <c r="F39" s="48">
        <v>27</v>
      </c>
      <c r="G39" s="48"/>
      <c r="H39" s="48"/>
      <c r="I39" s="48"/>
      <c r="J39" s="48">
        <v>15.9</v>
      </c>
      <c r="K39" s="48"/>
      <c r="L39" s="48"/>
      <c r="M39" s="38">
        <f t="shared" si="7"/>
        <v>62.9</v>
      </c>
      <c r="N39" s="50" t="str">
        <f>IF(M38&lt;&gt;M39,".","")</f>
        <v/>
      </c>
      <c r="O39" s="43" t="str">
        <f>IF(SUM(D39:L39)&gt;100,"^","")</f>
        <v/>
      </c>
    </row>
    <row r="40" spans="2:15" s="31" customFormat="1" ht="15" customHeight="1">
      <c r="B40" s="81" t="s">
        <v>229</v>
      </c>
      <c r="C40" s="78" t="s">
        <v>26</v>
      </c>
      <c r="D40" s="79">
        <v>0</v>
      </c>
      <c r="E40" s="79"/>
      <c r="F40" s="79">
        <v>27</v>
      </c>
      <c r="G40" s="79"/>
      <c r="H40" s="79"/>
      <c r="I40" s="79"/>
      <c r="J40" s="79">
        <v>15.9</v>
      </c>
      <c r="K40" s="79"/>
      <c r="L40" s="79"/>
      <c r="M40" s="80">
        <f>IF(SUM(D40:L40)=0,"",IF(SUM(D40:L40)&gt;100,100,SUM(D40:L40)))</f>
        <v>42.9</v>
      </c>
      <c r="N40" s="32" t="str">
        <f>IF(AND(M40&lt;&gt;"",OR(M38&lt;&gt;M39,M39&lt;&gt;M40)),"*","")</f>
        <v>*</v>
      </c>
      <c r="O40" s="45" t="str">
        <f>IF(SUM(D40:L40)=0,"",IF(SUM(D40:L40)&gt;100,"^",IF(SUM(D40:L40)&lt;30,"Ödeme Yok!","")))</f>
        <v/>
      </c>
    </row>
    <row r="41" spans="2:15" ht="3" customHeight="1">
      <c r="B41" s="33"/>
      <c r="C41" s="39"/>
      <c r="D41" s="39"/>
      <c r="E41" s="39"/>
      <c r="F41" s="39"/>
      <c r="G41" s="39"/>
      <c r="H41" s="39"/>
      <c r="I41" s="39"/>
      <c r="J41" s="39"/>
      <c r="K41" s="39"/>
      <c r="L41" s="39"/>
      <c r="M41" s="39"/>
      <c r="N41" s="42"/>
    </row>
    <row r="42" spans="2:15" s="31" customFormat="1" ht="15" customHeight="1">
      <c r="B42" s="47" t="s">
        <v>47</v>
      </c>
      <c r="C42" s="37" t="s">
        <v>30</v>
      </c>
      <c r="D42" s="48">
        <v>12</v>
      </c>
      <c r="E42" s="48"/>
      <c r="F42" s="48">
        <v>20.100000000000001</v>
      </c>
      <c r="G42" s="48"/>
      <c r="H42" s="48"/>
      <c r="I42" s="48"/>
      <c r="J42" s="48">
        <v>4.8</v>
      </c>
      <c r="K42" s="48"/>
      <c r="L42" s="48"/>
      <c r="M42" s="38">
        <f t="shared" ref="M42:M43" si="8">IF(SUM(D42:L42)=0,"",IF(SUM(D42:L42)&gt;100,100,SUM(D42:L42)))</f>
        <v>36.9</v>
      </c>
      <c r="N42" s="42"/>
      <c r="O42" s="44" t="str">
        <f>IF(SUM(D42:L42)&gt;100,"^","")</f>
        <v/>
      </c>
    </row>
    <row r="43" spans="2:15" s="31" customFormat="1" ht="15" customHeight="1">
      <c r="B43" s="49" t="s">
        <v>231</v>
      </c>
      <c r="C43" s="37" t="s">
        <v>50</v>
      </c>
      <c r="D43" s="48">
        <v>12</v>
      </c>
      <c r="E43" s="48"/>
      <c r="F43" s="48">
        <v>20.100000000000001</v>
      </c>
      <c r="G43" s="48"/>
      <c r="H43" s="48"/>
      <c r="I43" s="48"/>
      <c r="J43" s="48">
        <v>3.6</v>
      </c>
      <c r="K43" s="48"/>
      <c r="L43" s="48"/>
      <c r="M43" s="38">
        <f t="shared" si="8"/>
        <v>35.700000000000003</v>
      </c>
      <c r="N43" s="50" t="str">
        <f>IF(M42&lt;&gt;M43,".","")</f>
        <v>.</v>
      </c>
      <c r="O43" s="43" t="str">
        <f>IF(SUM(D43:L43)&gt;100,"^","")</f>
        <v/>
      </c>
    </row>
    <row r="44" spans="2:15" s="31" customFormat="1" ht="15" customHeight="1">
      <c r="B44" s="81" t="s">
        <v>229</v>
      </c>
      <c r="C44" s="78" t="s">
        <v>26</v>
      </c>
      <c r="D44" s="79">
        <v>0</v>
      </c>
      <c r="E44" s="79"/>
      <c r="F44" s="79">
        <v>20.100000000000001</v>
      </c>
      <c r="G44" s="79"/>
      <c r="H44" s="79"/>
      <c r="I44" s="79"/>
      <c r="J44" s="79">
        <v>3.6</v>
      </c>
      <c r="K44" s="79"/>
      <c r="L44" s="79"/>
      <c r="M44" s="80">
        <f>IF(SUM(D44:L44)=0,"",IF(SUM(D44:L44)&gt;100,100,SUM(D44:L44)))</f>
        <v>23.700000000000003</v>
      </c>
      <c r="N44" s="32" t="str">
        <f>IF(AND(M44&lt;&gt;"",OR(M42&lt;&gt;M43,M43&lt;&gt;M44)),"*","")</f>
        <v>*</v>
      </c>
      <c r="O44" s="45" t="str">
        <f>IF(SUM(D44:L44)=0,"",IF(SUM(D44:L44)&gt;100,"^",IF(SUM(D44:L44)&lt;30,"Ödeme Yok!","")))</f>
        <v>Ödeme Yok!</v>
      </c>
    </row>
    <row r="45" spans="2:15" ht="3" customHeight="1">
      <c r="B45" s="33"/>
      <c r="C45" s="39"/>
      <c r="D45" s="39"/>
      <c r="E45" s="39"/>
      <c r="F45" s="39"/>
      <c r="G45" s="39"/>
      <c r="H45" s="39"/>
      <c r="I45" s="39"/>
      <c r="J45" s="39"/>
      <c r="K45" s="39"/>
      <c r="L45" s="39"/>
      <c r="M45" s="39"/>
      <c r="N45" s="42"/>
    </row>
    <row r="46" spans="2:15" s="30" customFormat="1" ht="3" customHeight="1">
      <c r="B46" s="25"/>
      <c r="C46" s="25"/>
      <c r="D46" s="26"/>
      <c r="E46" s="27"/>
      <c r="F46" s="27"/>
      <c r="G46" s="28"/>
      <c r="H46" s="27"/>
      <c r="I46" s="27"/>
      <c r="J46" s="27"/>
      <c r="K46" s="28"/>
      <c r="L46" s="27"/>
      <c r="M46" s="28"/>
      <c r="N46" s="29"/>
    </row>
    <row r="47" spans="2:15" s="31" customFormat="1" ht="15" customHeight="1">
      <c r="B47" s="47" t="s">
        <v>47</v>
      </c>
      <c r="C47" s="37" t="s">
        <v>30</v>
      </c>
      <c r="D47" s="48"/>
      <c r="E47" s="48"/>
      <c r="F47" s="48">
        <v>30</v>
      </c>
      <c r="G47" s="48"/>
      <c r="H47" s="48"/>
      <c r="I47" s="48"/>
      <c r="J47" s="48"/>
      <c r="K47" s="48"/>
      <c r="L47" s="48"/>
      <c r="M47" s="38">
        <f t="shared" ref="M47:M48" si="9">IF(SUM(D47:L47)=0,"",IF(SUM(D47:L47)&gt;100,100,SUM(D47:L47)))</f>
        <v>30</v>
      </c>
      <c r="N47" s="42"/>
      <c r="O47" s="44" t="str">
        <f>IF(SUM(D47:L47)&gt;100,"^","")</f>
        <v/>
      </c>
    </row>
    <row r="48" spans="2:15" s="31" customFormat="1" ht="15" customHeight="1">
      <c r="B48" s="49" t="s">
        <v>232</v>
      </c>
      <c r="C48" s="37" t="s">
        <v>50</v>
      </c>
      <c r="D48" s="48"/>
      <c r="E48" s="48"/>
      <c r="F48" s="48">
        <v>30</v>
      </c>
      <c r="G48" s="48"/>
      <c r="H48" s="48"/>
      <c r="I48" s="48"/>
      <c r="J48" s="48"/>
      <c r="K48" s="48"/>
      <c r="L48" s="48"/>
      <c r="M48" s="38">
        <f t="shared" si="9"/>
        <v>30</v>
      </c>
      <c r="N48" s="50" t="str">
        <f>IF(M47&lt;&gt;M48,".","")</f>
        <v/>
      </c>
      <c r="O48" s="43" t="str">
        <f>IF(SUM(D48:L48)&gt;100,"^","")</f>
        <v/>
      </c>
    </row>
    <row r="49" spans="2:15" s="31" customFormat="1" ht="15" customHeight="1">
      <c r="B49" s="81" t="s">
        <v>229</v>
      </c>
      <c r="C49" s="78" t="s">
        <v>26</v>
      </c>
      <c r="D49" s="79"/>
      <c r="E49" s="79"/>
      <c r="F49" s="79">
        <v>30</v>
      </c>
      <c r="G49" s="79"/>
      <c r="H49" s="79"/>
      <c r="I49" s="79"/>
      <c r="J49" s="79"/>
      <c r="K49" s="79"/>
      <c r="L49" s="79"/>
      <c r="M49" s="80">
        <f>IF(SUM(D49:L49)=0,"",IF(SUM(D49:L49)&gt;100,100,SUM(D49:L49)))</f>
        <v>30</v>
      </c>
      <c r="N49" s="32" t="str">
        <f>IF(AND(M49&lt;&gt;"",OR(M47&lt;&gt;M48,M48&lt;&gt;M49)),"*","")</f>
        <v/>
      </c>
      <c r="O49" s="45" t="str">
        <f>IF(SUM(D49:L49)=0,"",IF(SUM(D49:L49)&gt;100,"^",IF(SUM(D49:L49)&lt;30,"Ödeme Yok!","")))</f>
        <v/>
      </c>
    </row>
    <row r="50" spans="2:15" ht="3" customHeight="1">
      <c r="B50" s="33"/>
      <c r="C50" s="39"/>
      <c r="D50" s="39"/>
      <c r="E50" s="39"/>
      <c r="F50" s="39"/>
      <c r="G50" s="39"/>
      <c r="H50" s="39"/>
      <c r="I50" s="39"/>
      <c r="J50" s="39"/>
      <c r="K50" s="39"/>
      <c r="L50" s="39"/>
      <c r="M50" s="39"/>
      <c r="N50" s="42"/>
    </row>
    <row r="51" spans="2:15" s="31" customFormat="1" ht="15" customHeight="1">
      <c r="B51" s="47" t="s">
        <v>47</v>
      </c>
      <c r="C51" s="37" t="s">
        <v>30</v>
      </c>
      <c r="D51" s="48"/>
      <c r="E51" s="48"/>
      <c r="F51" s="48">
        <v>30</v>
      </c>
      <c r="G51" s="48"/>
      <c r="H51" s="48"/>
      <c r="I51" s="48"/>
      <c r="J51" s="48">
        <v>30</v>
      </c>
      <c r="K51" s="48"/>
      <c r="L51" s="48"/>
      <c r="M51" s="38">
        <f t="shared" ref="M51:M52" si="10">IF(SUM(D51:L51)=0,"",IF(SUM(D51:L51)&gt;100,100,SUM(D51:L51)))</f>
        <v>60</v>
      </c>
      <c r="N51" s="42"/>
      <c r="O51" s="44" t="str">
        <f>IF(SUM(D51:L51)&gt;100,"^","")</f>
        <v/>
      </c>
    </row>
    <row r="52" spans="2:15" s="31" customFormat="1" ht="15" customHeight="1">
      <c r="B52" s="49" t="s">
        <v>234</v>
      </c>
      <c r="C52" s="37" t="s">
        <v>50</v>
      </c>
      <c r="D52" s="48"/>
      <c r="E52" s="48"/>
      <c r="F52" s="48">
        <v>30</v>
      </c>
      <c r="G52" s="48"/>
      <c r="H52" s="48"/>
      <c r="I52" s="48"/>
      <c r="J52" s="48">
        <v>30</v>
      </c>
      <c r="K52" s="48"/>
      <c r="L52" s="48"/>
      <c r="M52" s="38">
        <f t="shared" si="10"/>
        <v>60</v>
      </c>
      <c r="N52" s="50" t="str">
        <f>IF(M51&lt;&gt;M52,".","")</f>
        <v/>
      </c>
      <c r="O52" s="43" t="str">
        <f>IF(SUM(D52:L52)&gt;100,"^","")</f>
        <v/>
      </c>
    </row>
    <row r="53" spans="2:15" s="31" customFormat="1" ht="15" customHeight="1">
      <c r="B53" s="81" t="s">
        <v>233</v>
      </c>
      <c r="C53" s="78" t="s">
        <v>26</v>
      </c>
      <c r="D53" s="79"/>
      <c r="E53" s="79"/>
      <c r="F53" s="79">
        <v>30</v>
      </c>
      <c r="G53" s="79"/>
      <c r="H53" s="79"/>
      <c r="I53" s="79"/>
      <c r="J53" s="79">
        <v>30</v>
      </c>
      <c r="K53" s="79"/>
      <c r="L53" s="79"/>
      <c r="M53" s="80">
        <f>IF(SUM(D53:L53)=0,"",IF(SUM(D53:L53)&gt;100,100,SUM(D53:L53)))</f>
        <v>60</v>
      </c>
      <c r="N53" s="32" t="str">
        <f>IF(AND(M53&lt;&gt;"",OR(M51&lt;&gt;M52,M52&lt;&gt;M53)),"*","")</f>
        <v/>
      </c>
      <c r="O53" s="45" t="str">
        <f>IF(SUM(D53:L53)=0,"",IF(SUM(D53:L53)&gt;100,"^",IF(SUM(D53:L53)&lt;30,"Ödeme Yok!","")))</f>
        <v/>
      </c>
    </row>
    <row r="54" spans="2:15" ht="3" customHeight="1">
      <c r="B54" s="33"/>
      <c r="C54" s="39"/>
      <c r="D54" s="39"/>
      <c r="E54" s="39"/>
      <c r="F54" s="39"/>
      <c r="G54" s="39"/>
      <c r="H54" s="39"/>
      <c r="I54" s="39"/>
      <c r="J54" s="39"/>
      <c r="K54" s="39"/>
      <c r="L54" s="39"/>
      <c r="M54" s="39"/>
      <c r="N54" s="42"/>
    </row>
    <row r="55" spans="2:15" s="31" customFormat="1" ht="15" customHeight="1">
      <c r="B55" s="47" t="s">
        <v>47</v>
      </c>
      <c r="C55" s="37" t="s">
        <v>30</v>
      </c>
      <c r="D55" s="48"/>
      <c r="E55" s="48"/>
      <c r="F55" s="48">
        <v>30</v>
      </c>
      <c r="G55" s="48"/>
      <c r="H55" s="48"/>
      <c r="I55" s="48"/>
      <c r="J55" s="48">
        <v>29.4</v>
      </c>
      <c r="K55" s="48"/>
      <c r="L55" s="48"/>
      <c r="M55" s="38">
        <f t="shared" ref="M55:M56" si="11">IF(SUM(D55:L55)=0,"",IF(SUM(D55:L55)&gt;100,100,SUM(D55:L55)))</f>
        <v>59.4</v>
      </c>
      <c r="N55" s="42"/>
      <c r="O55" s="44" t="str">
        <f>IF(SUM(D55:L55)&gt;100,"^","")</f>
        <v/>
      </c>
    </row>
    <row r="56" spans="2:15" s="31" customFormat="1" ht="15" customHeight="1">
      <c r="B56" s="49" t="s">
        <v>235</v>
      </c>
      <c r="C56" s="37" t="s">
        <v>50</v>
      </c>
      <c r="D56" s="48"/>
      <c r="E56" s="48"/>
      <c r="F56" s="48">
        <v>30</v>
      </c>
      <c r="G56" s="48"/>
      <c r="H56" s="48"/>
      <c r="I56" s="48"/>
      <c r="J56" s="48">
        <v>29.4</v>
      </c>
      <c r="K56" s="48"/>
      <c r="L56" s="48"/>
      <c r="M56" s="38">
        <f t="shared" si="11"/>
        <v>59.4</v>
      </c>
      <c r="N56" s="50" t="str">
        <f>IF(M55&lt;&gt;M56,".","")</f>
        <v/>
      </c>
      <c r="O56" s="43" t="str">
        <f>IF(SUM(D56:L56)&gt;100,"^","")</f>
        <v/>
      </c>
    </row>
    <row r="57" spans="2:15" s="31" customFormat="1" ht="15" customHeight="1">
      <c r="B57" s="81" t="s">
        <v>233</v>
      </c>
      <c r="C57" s="78" t="s">
        <v>26</v>
      </c>
      <c r="D57" s="79"/>
      <c r="E57" s="79"/>
      <c r="F57" s="79">
        <v>30</v>
      </c>
      <c r="G57" s="79"/>
      <c r="H57" s="79"/>
      <c r="I57" s="79"/>
      <c r="J57" s="79">
        <v>29.4</v>
      </c>
      <c r="K57" s="79"/>
      <c r="L57" s="79"/>
      <c r="M57" s="80">
        <f>IF(SUM(D57:L57)=0,"",IF(SUM(D57:L57)&gt;100,100,SUM(D57:L57)))</f>
        <v>59.4</v>
      </c>
      <c r="N57" s="32" t="str">
        <f>IF(AND(M57&lt;&gt;"",OR(M55&lt;&gt;M56,M56&lt;&gt;M57)),"*","")</f>
        <v/>
      </c>
      <c r="O57" s="45" t="str">
        <f>IF(SUM(D57:L57)=0,"",IF(SUM(D57:L57)&gt;100,"^",IF(SUM(D57:L57)&lt;30,"Ödeme Yok!","")))</f>
        <v/>
      </c>
    </row>
    <row r="58" spans="2:15" ht="3" customHeight="1">
      <c r="B58" s="33"/>
      <c r="C58" s="39"/>
      <c r="D58" s="39"/>
      <c r="E58" s="39"/>
      <c r="F58" s="39"/>
      <c r="G58" s="39"/>
      <c r="H58" s="39"/>
      <c r="I58" s="39"/>
      <c r="J58" s="39"/>
      <c r="K58" s="39"/>
      <c r="L58" s="39"/>
      <c r="M58" s="39"/>
      <c r="N58" s="42"/>
    </row>
    <row r="59" spans="2:15" s="31" customFormat="1" ht="15" customHeight="1">
      <c r="B59" s="47" t="s">
        <v>128</v>
      </c>
      <c r="C59" s="37" t="s">
        <v>30</v>
      </c>
      <c r="D59" s="48"/>
      <c r="E59" s="48"/>
      <c r="F59" s="48">
        <v>30</v>
      </c>
      <c r="G59" s="48"/>
      <c r="H59" s="48"/>
      <c r="I59" s="48"/>
      <c r="J59" s="48">
        <v>17.100000000000001</v>
      </c>
      <c r="K59" s="48"/>
      <c r="L59" s="48"/>
      <c r="M59" s="38">
        <f t="shared" ref="M59:M60" si="12">IF(SUM(D59:L59)=0,"",IF(SUM(D59:L59)&gt;100,100,SUM(D59:L59)))</f>
        <v>47.1</v>
      </c>
      <c r="N59" s="42"/>
      <c r="O59" s="44" t="str">
        <f>IF(SUM(D59:L59)&gt;100,"^","")</f>
        <v/>
      </c>
    </row>
    <row r="60" spans="2:15" s="31" customFormat="1" ht="15" customHeight="1">
      <c r="B60" s="49" t="s">
        <v>236</v>
      </c>
      <c r="C60" s="37" t="s">
        <v>50</v>
      </c>
      <c r="D60" s="48"/>
      <c r="E60" s="48"/>
      <c r="F60" s="48">
        <v>30</v>
      </c>
      <c r="G60" s="48"/>
      <c r="H60" s="48"/>
      <c r="I60" s="48"/>
      <c r="J60" s="48">
        <v>17.100000000000001</v>
      </c>
      <c r="K60" s="48"/>
      <c r="L60" s="48"/>
      <c r="M60" s="38">
        <f t="shared" si="12"/>
        <v>47.1</v>
      </c>
      <c r="N60" s="50" t="str">
        <f>IF(M59&lt;&gt;M60,".","")</f>
        <v/>
      </c>
      <c r="O60" s="43" t="str">
        <f>IF(SUM(D60:L60)&gt;100,"^","")</f>
        <v/>
      </c>
    </row>
    <row r="61" spans="2:15" s="31" customFormat="1" ht="15" customHeight="1">
      <c r="B61" s="81" t="s">
        <v>233</v>
      </c>
      <c r="C61" s="78" t="s">
        <v>26</v>
      </c>
      <c r="D61" s="79"/>
      <c r="E61" s="79"/>
      <c r="F61" s="79">
        <v>30</v>
      </c>
      <c r="G61" s="79"/>
      <c r="H61" s="79"/>
      <c r="I61" s="79"/>
      <c r="J61" s="79">
        <v>13.2</v>
      </c>
      <c r="K61" s="79"/>
      <c r="L61" s="79"/>
      <c r="M61" s="80">
        <f>IF(SUM(D61:L61)=0,"",IF(SUM(D61:L61)&gt;100,100,SUM(D61:L61)))</f>
        <v>43.2</v>
      </c>
      <c r="N61" s="32" t="str">
        <f>IF(AND(M61&lt;&gt;"",OR(M59&lt;&gt;M60,M60&lt;&gt;M61)),"*","")</f>
        <v>*</v>
      </c>
      <c r="O61" s="45" t="str">
        <f>IF(SUM(D61:L61)=0,"",IF(SUM(D61:L61)&gt;100,"^",IF(SUM(D61:L61)&lt;30,"Ödeme Yok!","")))</f>
        <v/>
      </c>
    </row>
    <row r="62" spans="2:15" ht="3" customHeight="1">
      <c r="B62" s="33"/>
      <c r="C62" s="39"/>
      <c r="D62" s="39"/>
      <c r="E62" s="39"/>
      <c r="F62" s="39"/>
      <c r="G62" s="39"/>
      <c r="H62" s="39"/>
      <c r="I62" s="39"/>
      <c r="J62" s="39"/>
      <c r="K62" s="39"/>
      <c r="L62" s="39"/>
      <c r="M62" s="39"/>
      <c r="N62" s="42"/>
    </row>
    <row r="63" spans="2:15" s="31" customFormat="1" ht="15" customHeight="1">
      <c r="B63" s="47" t="s">
        <v>47</v>
      </c>
      <c r="C63" s="37" t="s">
        <v>30</v>
      </c>
      <c r="D63" s="48"/>
      <c r="E63" s="48"/>
      <c r="F63" s="48">
        <v>30</v>
      </c>
      <c r="G63" s="48"/>
      <c r="H63" s="48"/>
      <c r="I63" s="48"/>
      <c r="J63" s="48">
        <v>12</v>
      </c>
      <c r="K63" s="48"/>
      <c r="L63" s="48"/>
      <c r="M63" s="38">
        <f t="shared" ref="M63:M64" si="13">IF(SUM(D63:L63)=0,"",IF(SUM(D63:L63)&gt;100,100,SUM(D63:L63)))</f>
        <v>42</v>
      </c>
      <c r="N63" s="42"/>
      <c r="O63" s="44" t="str">
        <f>IF(SUM(D63:L63)&gt;100,"^","")</f>
        <v/>
      </c>
    </row>
    <row r="64" spans="2:15" s="31" customFormat="1" ht="15" customHeight="1">
      <c r="B64" s="49" t="s">
        <v>237</v>
      </c>
      <c r="C64" s="37" t="s">
        <v>50</v>
      </c>
      <c r="D64" s="48"/>
      <c r="E64" s="48"/>
      <c r="F64" s="48">
        <v>30</v>
      </c>
      <c r="G64" s="48"/>
      <c r="H64" s="48"/>
      <c r="I64" s="48"/>
      <c r="J64" s="48">
        <v>12</v>
      </c>
      <c r="K64" s="48"/>
      <c r="L64" s="48"/>
      <c r="M64" s="38">
        <f t="shared" si="13"/>
        <v>42</v>
      </c>
      <c r="N64" s="50" t="str">
        <f>IF(M63&lt;&gt;M64,".","")</f>
        <v/>
      </c>
      <c r="O64" s="43" t="str">
        <f>IF(SUM(D64:L64)&gt;100,"^","")</f>
        <v/>
      </c>
    </row>
    <row r="65" spans="2:15" s="31" customFormat="1" ht="15" customHeight="1">
      <c r="B65" s="81" t="s">
        <v>233</v>
      </c>
      <c r="C65" s="78" t="s">
        <v>26</v>
      </c>
      <c r="D65" s="79"/>
      <c r="E65" s="79"/>
      <c r="F65" s="79">
        <v>30</v>
      </c>
      <c r="G65" s="79"/>
      <c r="H65" s="79"/>
      <c r="I65" s="79"/>
      <c r="J65" s="79">
        <v>12</v>
      </c>
      <c r="K65" s="79"/>
      <c r="L65" s="79"/>
      <c r="M65" s="80">
        <f>IF(SUM(D65:L65)=0,"",IF(SUM(D65:L65)&gt;100,100,SUM(D65:L65)))</f>
        <v>42</v>
      </c>
      <c r="N65" s="32" t="str">
        <f>IF(AND(M65&lt;&gt;"",OR(M63&lt;&gt;M64,M64&lt;&gt;M65)),"*","")</f>
        <v/>
      </c>
      <c r="O65" s="45" t="str">
        <f>IF(SUM(D65:L65)=0,"",IF(SUM(D65:L65)&gt;100,"^",IF(SUM(D65:L65)&lt;30,"Ödeme Yok!","")))</f>
        <v/>
      </c>
    </row>
    <row r="66" spans="2:15" ht="3" customHeight="1">
      <c r="B66" s="33"/>
      <c r="C66" s="39"/>
      <c r="D66" s="39"/>
      <c r="E66" s="39"/>
      <c r="F66" s="39"/>
      <c r="G66" s="39"/>
      <c r="H66" s="39"/>
      <c r="I66" s="39"/>
      <c r="J66" s="39"/>
      <c r="K66" s="39"/>
      <c r="L66" s="39"/>
      <c r="M66" s="39"/>
      <c r="N66" s="42"/>
    </row>
    <row r="67" spans="2:15" s="31" customFormat="1" ht="15" customHeight="1">
      <c r="B67" s="47" t="s">
        <v>128</v>
      </c>
      <c r="C67" s="37" t="s">
        <v>30</v>
      </c>
      <c r="D67" s="48"/>
      <c r="E67" s="48"/>
      <c r="F67" s="48">
        <v>30</v>
      </c>
      <c r="G67" s="48"/>
      <c r="H67" s="48"/>
      <c r="I67" s="48"/>
      <c r="J67" s="48">
        <v>5.7</v>
      </c>
      <c r="K67" s="48"/>
      <c r="L67" s="48"/>
      <c r="M67" s="38">
        <f t="shared" ref="M67:M68" si="14">IF(SUM(D67:L67)=0,"",IF(SUM(D67:L67)&gt;100,100,SUM(D67:L67)))</f>
        <v>35.700000000000003</v>
      </c>
      <c r="N67" s="42"/>
      <c r="O67" s="44" t="str">
        <f>IF(SUM(D67:L67)&gt;100,"^","")</f>
        <v/>
      </c>
    </row>
    <row r="68" spans="2:15" s="31" customFormat="1" ht="15" customHeight="1">
      <c r="B68" s="49" t="s">
        <v>238</v>
      </c>
      <c r="C68" s="37" t="s">
        <v>50</v>
      </c>
      <c r="D68" s="48"/>
      <c r="E68" s="48"/>
      <c r="F68" s="48">
        <v>30</v>
      </c>
      <c r="G68" s="48"/>
      <c r="H68" s="48"/>
      <c r="I68" s="48"/>
      <c r="J68" s="48">
        <v>5.7</v>
      </c>
      <c r="K68" s="48"/>
      <c r="L68" s="48"/>
      <c r="M68" s="38">
        <f t="shared" si="14"/>
        <v>35.700000000000003</v>
      </c>
      <c r="N68" s="50" t="str">
        <f>IF(M67&lt;&gt;M68,".","")</f>
        <v/>
      </c>
      <c r="O68" s="43" t="str">
        <f>IF(SUM(D68:L68)&gt;100,"^","")</f>
        <v/>
      </c>
    </row>
    <row r="69" spans="2:15" s="31" customFormat="1" ht="15" customHeight="1">
      <c r="B69" s="81" t="s">
        <v>233</v>
      </c>
      <c r="C69" s="78" t="s">
        <v>26</v>
      </c>
      <c r="D69" s="79"/>
      <c r="E69" s="79"/>
      <c r="F69" s="79">
        <v>30</v>
      </c>
      <c r="G69" s="79"/>
      <c r="H69" s="79"/>
      <c r="I69" s="79"/>
      <c r="J69" s="79">
        <v>4.2</v>
      </c>
      <c r="K69" s="79"/>
      <c r="L69" s="79"/>
      <c r="M69" s="80">
        <f>IF(SUM(D69:L69)=0,"",IF(SUM(D69:L69)&gt;100,100,SUM(D69:L69)))</f>
        <v>34.200000000000003</v>
      </c>
      <c r="N69" s="32" t="str">
        <f>IF(AND(M69&lt;&gt;"",OR(M67&lt;&gt;M68,M68&lt;&gt;M69)),"*","")</f>
        <v>*</v>
      </c>
      <c r="O69" s="45" t="str">
        <f>IF(SUM(D69:L69)=0,"",IF(SUM(D69:L69)&gt;100,"^",IF(SUM(D69:L69)&lt;30,"Ödeme Yok!","")))</f>
        <v/>
      </c>
    </row>
    <row r="70" spans="2:15" ht="3" customHeight="1">
      <c r="B70" s="33"/>
      <c r="C70" s="39"/>
      <c r="D70" s="39"/>
      <c r="E70" s="39"/>
      <c r="F70" s="39"/>
      <c r="G70" s="39"/>
      <c r="H70" s="39"/>
      <c r="I70" s="39"/>
      <c r="J70" s="39"/>
      <c r="K70" s="39"/>
      <c r="L70" s="39"/>
      <c r="M70" s="39"/>
      <c r="N70" s="42"/>
    </row>
    <row r="71" spans="2:15" s="31" customFormat="1" ht="15" customHeight="1">
      <c r="B71" s="47" t="s">
        <v>128</v>
      </c>
      <c r="C71" s="37" t="s">
        <v>30</v>
      </c>
      <c r="D71" s="48"/>
      <c r="E71" s="48"/>
      <c r="F71" s="48">
        <v>30</v>
      </c>
      <c r="G71" s="48"/>
      <c r="H71" s="48"/>
      <c r="I71" s="48"/>
      <c r="J71" s="48">
        <v>1.5</v>
      </c>
      <c r="K71" s="48">
        <v>3</v>
      </c>
      <c r="L71" s="48"/>
      <c r="M71" s="38">
        <f t="shared" ref="M71:M72" si="15">IF(SUM(D71:L71)=0,"",IF(SUM(D71:L71)&gt;100,100,SUM(D71:L71)))</f>
        <v>34.5</v>
      </c>
      <c r="N71" s="42"/>
      <c r="O71" s="44" t="str">
        <f>IF(SUM(D71:L71)&gt;100,"^","")</f>
        <v/>
      </c>
    </row>
    <row r="72" spans="2:15" s="31" customFormat="1" ht="15" customHeight="1">
      <c r="B72" s="49" t="s">
        <v>239</v>
      </c>
      <c r="C72" s="37" t="s">
        <v>50</v>
      </c>
      <c r="D72" s="48"/>
      <c r="E72" s="48"/>
      <c r="F72" s="48">
        <v>30</v>
      </c>
      <c r="G72" s="48"/>
      <c r="H72" s="48"/>
      <c r="I72" s="48"/>
      <c r="J72" s="48">
        <v>1.5</v>
      </c>
      <c r="K72" s="48">
        <v>0</v>
      </c>
      <c r="L72" s="48"/>
      <c r="M72" s="38">
        <f t="shared" si="15"/>
        <v>31.5</v>
      </c>
      <c r="N72" s="50" t="str">
        <f>IF(M71&lt;&gt;M72,".","")</f>
        <v>.</v>
      </c>
      <c r="O72" s="43" t="str">
        <f>IF(SUM(D72:L72)&gt;100,"^","")</f>
        <v/>
      </c>
    </row>
    <row r="73" spans="2:15" s="31" customFormat="1" ht="15" customHeight="1">
      <c r="B73" s="81" t="s">
        <v>233</v>
      </c>
      <c r="C73" s="78" t="s">
        <v>26</v>
      </c>
      <c r="D73" s="79"/>
      <c r="E73" s="79"/>
      <c r="F73" s="79">
        <v>30</v>
      </c>
      <c r="G73" s="79"/>
      <c r="H73" s="79"/>
      <c r="I73" s="79"/>
      <c r="J73" s="79">
        <v>0.6</v>
      </c>
      <c r="K73" s="79">
        <v>0</v>
      </c>
      <c r="L73" s="79"/>
      <c r="M73" s="80">
        <f>IF(SUM(D73:L73)=0,"",IF(SUM(D73:L73)&gt;100,100,SUM(D73:L73)))</f>
        <v>30.6</v>
      </c>
      <c r="N73" s="32" t="str">
        <f>IF(AND(M73&lt;&gt;"",OR(M71&lt;&gt;M72,M72&lt;&gt;M73)),"*","")</f>
        <v>*</v>
      </c>
      <c r="O73" s="45" t="str">
        <f>IF(SUM(D73:L73)=0,"",IF(SUM(D73:L73)&gt;100,"^",IF(SUM(D73:L73)&lt;30,"Ödeme Yok!","")))</f>
        <v/>
      </c>
    </row>
    <row r="74" spans="2:15" ht="3" customHeight="1">
      <c r="B74" s="33"/>
      <c r="C74" s="39"/>
      <c r="D74" s="39"/>
      <c r="E74" s="39"/>
      <c r="F74" s="39"/>
      <c r="G74" s="39"/>
      <c r="H74" s="39"/>
      <c r="I74" s="39"/>
      <c r="J74" s="39"/>
      <c r="K74" s="39"/>
      <c r="L74" s="39"/>
      <c r="M74" s="39"/>
      <c r="N74" s="42"/>
    </row>
    <row r="75" spans="2:15" s="31" customFormat="1" ht="15" customHeight="1">
      <c r="B75" s="47" t="s">
        <v>47</v>
      </c>
      <c r="C75" s="37" t="s">
        <v>30</v>
      </c>
      <c r="D75" s="48"/>
      <c r="E75" s="48"/>
      <c r="F75" s="48">
        <v>30</v>
      </c>
      <c r="G75" s="48"/>
      <c r="H75" s="48"/>
      <c r="I75" s="48"/>
      <c r="J75" s="48">
        <v>3.6</v>
      </c>
      <c r="K75" s="48"/>
      <c r="L75" s="48"/>
      <c r="M75" s="38">
        <f t="shared" ref="M75:M76" si="16">IF(SUM(D75:L75)=0,"",IF(SUM(D75:L75)&gt;100,100,SUM(D75:L75)))</f>
        <v>33.6</v>
      </c>
      <c r="N75" s="42"/>
      <c r="O75" s="44" t="str">
        <f>IF(SUM(D75:L75)&gt;100,"^","")</f>
        <v/>
      </c>
    </row>
    <row r="76" spans="2:15" s="31" customFormat="1" ht="15" customHeight="1">
      <c r="B76" s="49" t="s">
        <v>240</v>
      </c>
      <c r="C76" s="37" t="s">
        <v>50</v>
      </c>
      <c r="D76" s="48"/>
      <c r="E76" s="48"/>
      <c r="F76" s="48">
        <v>30</v>
      </c>
      <c r="G76" s="48"/>
      <c r="H76" s="48"/>
      <c r="I76" s="48"/>
      <c r="J76" s="48">
        <v>1.8</v>
      </c>
      <c r="K76" s="48"/>
      <c r="L76" s="48"/>
      <c r="M76" s="38">
        <f t="shared" si="16"/>
        <v>31.8</v>
      </c>
      <c r="N76" s="50" t="str">
        <f>IF(M75&lt;&gt;M76,".","")</f>
        <v>.</v>
      </c>
      <c r="O76" s="43" t="str">
        <f>IF(SUM(D76:L76)&gt;100,"^","")</f>
        <v/>
      </c>
    </row>
    <row r="77" spans="2:15" s="31" customFormat="1" ht="15" customHeight="1">
      <c r="B77" s="81" t="s">
        <v>233</v>
      </c>
      <c r="C77" s="78" t="s">
        <v>26</v>
      </c>
      <c r="D77" s="79"/>
      <c r="E77" s="79"/>
      <c r="F77" s="79">
        <v>30</v>
      </c>
      <c r="G77" s="79"/>
      <c r="H77" s="79"/>
      <c r="I77" s="79"/>
      <c r="J77" s="79">
        <v>1.8</v>
      </c>
      <c r="K77" s="79"/>
      <c r="L77" s="79"/>
      <c r="M77" s="80">
        <f>IF(SUM(D77:L77)=0,"",IF(SUM(D77:L77)&gt;100,100,SUM(D77:L77)))</f>
        <v>31.8</v>
      </c>
      <c r="N77" s="32" t="str">
        <f>IF(AND(M77&lt;&gt;"",OR(M75&lt;&gt;M76,M76&lt;&gt;M77)),"*","")</f>
        <v>*</v>
      </c>
      <c r="O77" s="45" t="str">
        <f>IF(SUM(D77:L77)=0,"",IF(SUM(D77:L77)&gt;100,"^",IF(SUM(D77:L77)&lt;30,"Ödeme Yok!","")))</f>
        <v/>
      </c>
    </row>
    <row r="78" spans="2:15" ht="3" customHeight="1">
      <c r="B78" s="33"/>
      <c r="C78" s="39"/>
      <c r="D78" s="39"/>
      <c r="E78" s="39"/>
      <c r="F78" s="39"/>
      <c r="G78" s="39"/>
      <c r="H78" s="39"/>
      <c r="I78" s="39"/>
      <c r="J78" s="39"/>
      <c r="K78" s="39"/>
      <c r="L78" s="39"/>
      <c r="M78" s="39"/>
      <c r="N78" s="42"/>
    </row>
    <row r="79" spans="2:15" s="31" customFormat="1" ht="15" customHeight="1">
      <c r="B79" s="47" t="s">
        <v>128</v>
      </c>
      <c r="C79" s="37" t="s">
        <v>30</v>
      </c>
      <c r="D79" s="48"/>
      <c r="E79" s="48"/>
      <c r="F79" s="48">
        <v>20.7</v>
      </c>
      <c r="G79" s="48"/>
      <c r="H79" s="48"/>
      <c r="I79" s="48"/>
      <c r="J79" s="48">
        <v>10.199999999999999</v>
      </c>
      <c r="K79" s="48"/>
      <c r="L79" s="48"/>
      <c r="M79" s="38">
        <f t="shared" ref="M79:M80" si="17">IF(SUM(D79:L79)=0,"",IF(SUM(D79:L79)&gt;100,100,SUM(D79:L79)))</f>
        <v>30.9</v>
      </c>
      <c r="N79" s="42"/>
      <c r="O79" s="44" t="str">
        <f>IF(SUM(D79:L79)&gt;100,"^","")</f>
        <v/>
      </c>
    </row>
    <row r="80" spans="2:15" s="31" customFormat="1" ht="15" customHeight="1">
      <c r="B80" s="49" t="s">
        <v>241</v>
      </c>
      <c r="C80" s="37" t="s">
        <v>50</v>
      </c>
      <c r="D80" s="48"/>
      <c r="E80" s="48"/>
      <c r="F80" s="48">
        <v>20.7</v>
      </c>
      <c r="G80" s="48"/>
      <c r="H80" s="48"/>
      <c r="I80" s="48"/>
      <c r="J80" s="48">
        <v>10.199999999999999</v>
      </c>
      <c r="K80" s="48"/>
      <c r="L80" s="48"/>
      <c r="M80" s="38">
        <f t="shared" si="17"/>
        <v>30.9</v>
      </c>
      <c r="N80" s="50" t="str">
        <f>IF(M79&lt;&gt;M80,".","")</f>
        <v/>
      </c>
      <c r="O80" s="43" t="str">
        <f>IF(SUM(D80:L80)&gt;100,"^","")</f>
        <v/>
      </c>
    </row>
    <row r="81" spans="2:15" s="31" customFormat="1" ht="15" customHeight="1">
      <c r="B81" s="81" t="s">
        <v>233</v>
      </c>
      <c r="C81" s="78" t="s">
        <v>26</v>
      </c>
      <c r="D81" s="79"/>
      <c r="E81" s="79"/>
      <c r="F81" s="79">
        <v>20.7</v>
      </c>
      <c r="G81" s="79"/>
      <c r="H81" s="79"/>
      <c r="I81" s="79"/>
      <c r="J81" s="79">
        <v>10.199999999999999</v>
      </c>
      <c r="K81" s="79"/>
      <c r="L81" s="79"/>
      <c r="M81" s="80">
        <f>IF(SUM(D81:L81)=0,"",IF(SUM(D81:L81)&gt;100,100,SUM(D81:L81)))</f>
        <v>30.9</v>
      </c>
      <c r="N81" s="32" t="str">
        <f>IF(AND(M81&lt;&gt;"",OR(M79&lt;&gt;M80,M80&lt;&gt;M81)),"*","")</f>
        <v/>
      </c>
      <c r="O81" s="45" t="str">
        <f>IF(SUM(D81:L81)=0,"",IF(SUM(D81:L81)&gt;100,"^",IF(SUM(D81:L81)&lt;30,"Ödeme Yok!","")))</f>
        <v/>
      </c>
    </row>
  </sheetData>
  <sheetProtection password="C7B9" sheet="1" objects="1" scenarios="1"/>
  <mergeCells count="7">
    <mergeCell ref="B6:C6"/>
    <mergeCell ref="D6:M6"/>
    <mergeCell ref="B2:H2"/>
    <mergeCell ref="I2:N4"/>
    <mergeCell ref="B3:H3"/>
    <mergeCell ref="B4:H4"/>
    <mergeCell ref="B5:O5"/>
  </mergeCells>
  <dataValidations count="4">
    <dataValidation type="decimal" allowBlank="1" showInputMessage="1" showErrorMessage="1" errorTitle="UYARI" error="Bu alan için 0-30 arası bir puan girebilirsiniz ve ondalık kısmı virgül ile ayrılmalıdır !" sqref="F10:F12 I10:J12 F14:F16 I14:J16 F18:F20 I18:J20 F22:F24 I22:J24 F26:F28 I26:J28 F30:F32 I30:J32 F34:F36 I34:J36 F38:F40 I38:J40 F42:F44 I42:J44 F47:F49 I47:J49 F51:F53 I51:J53 F55:F57 I55:J57 F59:F61 I59:J61 F63:F65 I63:J65 F67:F69 I67:J69 F71:F73 I71:J73 F75:F77 I75:J77 F79:F81 I79:J81">
      <formula1>0</formula1>
      <formula2>30</formula2>
    </dataValidation>
    <dataValidation type="decimal" allowBlank="1" showInputMessage="1" showErrorMessage="1" errorTitle="UYARI" error="Bu alan için 0-15 arası bir puan girebilirsiniz ve ondalık kısmı virgül ile ayrılmalıdır !" sqref="G10:H12 E10:E12 G14:H16 E14:E16 G18:H20 E18:E20 G22:H24 E22:E24 G26:H28 E26:E28 G30:H32 E30:E32 G34:H36 E34:E36 G38:H40 E38:E40 G42:H44 E42:E44 G47:H49 E47:E49 G51:H53 E51:E53 G55:H57 E55:E57 G59:H61 E59:E61 G63:H65 E63:E65 G67:H69 E67:E69 G71:H73 E71:E73 G75:H77 E75:E77 G79:H81 E79:E81">
      <formula1>0</formula1>
      <formula2>15</formula2>
    </dataValidation>
    <dataValidation type="decimal" allowBlank="1" showInputMessage="1" showErrorMessage="1" errorTitle="UYARI" error="Bu alan için 0-20 arası bir puan girebilirsiniz ve ondalık kısmı virgül ile ayrılmalıdır !" sqref="K10:L12 D10:D12 K14:L16 D14:D16 K18:L20 D18:D20 K22:L24 D22:D24 K26:L28 D26:D28 K30:L32 D30:D32 K34:L36 D34:D36 K38:L40 D38:D40 K42:L44 D42:D44 K47:L49 D47:D49 K51:L53 D51:D53 K55:L57 D55:D57 K59:L61 D59:D61 K63:L65 D63:D65 K67:L69 D67:D69 K71:L73 D71:D73 K75:L77 D75:D77 K79:L81 D79:D81">
      <formula1>0</formula1>
      <formula2>20</formula2>
    </dataValidation>
    <dataValidation type="list" allowBlank="1" showInputMessage="1" showErrorMessage="1" promptTitle="unvan" sqref="B10 B14 B18 B22 B26 B30 B34 B38 B42 B47 B51 B55 B59 B63 B67 B71 B75 B79">
      <formula1>unvan!$A$2:$A$7</formula1>
    </dataValidation>
  </dataValidations>
  <pageMargins left="0.39370078740157483" right="0" top="0.39370078740157483" bottom="0.39370078740157483" header="0.31496062992125984" footer="0.31496062992125984"/>
  <pageSetup paperSize="9" orientation="landscape" r:id="rId1"/>
  <drawing r:id="rId2"/>
</worksheet>
</file>

<file path=xl/worksheets/sheet7.xml><?xml version="1.0" encoding="utf-8"?>
<worksheet xmlns="http://schemas.openxmlformats.org/spreadsheetml/2006/main" xmlns:r="http://schemas.openxmlformats.org/officeDocument/2006/relationships">
  <dimension ref="B1:P25"/>
  <sheetViews>
    <sheetView showGridLines="0" showRuler="0" zoomScaleNormal="100" workbookViewId="0">
      <pane ySplit="8" topLeftCell="A9" activePane="bottomLeft" state="frozen"/>
      <selection pane="bottomLeft" activeCell="B6" sqref="B6:C6"/>
    </sheetView>
  </sheetViews>
  <sheetFormatPr defaultRowHeight="15.75"/>
  <cols>
    <col min="1" max="1" width="0.42578125" style="2" customWidth="1"/>
    <col min="2" max="2" width="20.7109375" style="2" customWidth="1"/>
    <col min="3" max="3" width="12.7109375" style="2" customWidth="1"/>
    <col min="4" max="12" width="9.7109375" style="2" customWidth="1"/>
    <col min="13" max="13" width="9.140625" style="2" customWidth="1"/>
    <col min="14" max="14" width="1.5703125" style="23" customWidth="1"/>
    <col min="15" max="15" width="9.42578125" style="2" customWidth="1"/>
    <col min="16" max="16384" width="9.140625" style="2"/>
  </cols>
  <sheetData>
    <row r="1" spans="2:16" ht="9.75" customHeight="1"/>
    <row r="2" spans="2:16" ht="15.75" customHeight="1">
      <c r="B2" s="91" t="s">
        <v>10</v>
      </c>
      <c r="C2" s="92"/>
      <c r="D2" s="92"/>
      <c r="E2" s="92"/>
      <c r="F2" s="92"/>
      <c r="G2" s="92"/>
      <c r="H2" s="92"/>
      <c r="I2" s="93" t="str">
        <f>Anasayfa!B20&amp;"-"&amp;Anasayfa!C20</f>
        <v>1.7-İslami İlimler Fakültesi</v>
      </c>
      <c r="J2" s="93"/>
      <c r="K2" s="93"/>
      <c r="L2" s="93"/>
      <c r="M2" s="93"/>
      <c r="N2" s="93"/>
      <c r="O2" s="51"/>
    </row>
    <row r="3" spans="2:16" ht="15.75" customHeight="1">
      <c r="B3" s="96" t="s">
        <v>25</v>
      </c>
      <c r="C3" s="97"/>
      <c r="D3" s="97"/>
      <c r="E3" s="97"/>
      <c r="F3" s="97"/>
      <c r="G3" s="97"/>
      <c r="H3" s="97"/>
      <c r="I3" s="94"/>
      <c r="J3" s="94"/>
      <c r="K3" s="94"/>
      <c r="L3" s="94"/>
      <c r="M3" s="94"/>
      <c r="N3" s="94"/>
      <c r="O3" s="52"/>
      <c r="P3" s="5"/>
    </row>
    <row r="4" spans="2:16" ht="15.75" customHeight="1">
      <c r="B4" s="98" t="str">
        <f>Anasayfa!C3</f>
        <v>2019 AKADEMİK TEŞVİK ÖDENEĞİ BAŞVURU SONUÇLARI</v>
      </c>
      <c r="C4" s="99"/>
      <c r="D4" s="99"/>
      <c r="E4" s="99"/>
      <c r="F4" s="99"/>
      <c r="G4" s="99"/>
      <c r="H4" s="99"/>
      <c r="I4" s="95"/>
      <c r="J4" s="95"/>
      <c r="K4" s="95"/>
      <c r="L4" s="95"/>
      <c r="M4" s="95"/>
      <c r="N4" s="95"/>
      <c r="O4" s="53"/>
    </row>
    <row r="5" spans="2:16" ht="13.5" customHeight="1">
      <c r="B5" s="100" t="s">
        <v>122</v>
      </c>
      <c r="C5" s="101"/>
      <c r="D5" s="101"/>
      <c r="E5" s="101"/>
      <c r="F5" s="101"/>
      <c r="G5" s="101"/>
      <c r="H5" s="101"/>
      <c r="I5" s="101"/>
      <c r="J5" s="101"/>
      <c r="K5" s="101"/>
      <c r="L5" s="101"/>
      <c r="M5" s="101"/>
      <c r="N5" s="101"/>
      <c r="O5" s="102"/>
    </row>
    <row r="6" spans="2:16">
      <c r="B6" s="86" t="s">
        <v>123</v>
      </c>
      <c r="C6" s="87"/>
      <c r="D6" s="88" t="s">
        <v>32</v>
      </c>
      <c r="E6" s="89"/>
      <c r="F6" s="89"/>
      <c r="G6" s="89"/>
      <c r="H6" s="89"/>
      <c r="I6" s="89"/>
      <c r="J6" s="89"/>
      <c r="K6" s="89"/>
      <c r="L6" s="89"/>
      <c r="M6" s="90"/>
    </row>
    <row r="7" spans="2:16" s="20" customFormat="1" ht="15" customHeight="1">
      <c r="B7" s="54" t="s">
        <v>55</v>
      </c>
      <c r="C7" s="55" t="s">
        <v>48</v>
      </c>
      <c r="D7" s="56" t="s">
        <v>1</v>
      </c>
      <c r="E7" s="57" t="s">
        <v>2</v>
      </c>
      <c r="F7" s="58" t="s">
        <v>3</v>
      </c>
      <c r="G7" s="59" t="s">
        <v>4</v>
      </c>
      <c r="H7" s="58" t="s">
        <v>5</v>
      </c>
      <c r="I7" s="57" t="s">
        <v>6</v>
      </c>
      <c r="J7" s="58" t="s">
        <v>7</v>
      </c>
      <c r="K7" s="59" t="s">
        <v>8</v>
      </c>
      <c r="L7" s="58" t="s">
        <v>9</v>
      </c>
      <c r="M7" s="35" t="s">
        <v>0</v>
      </c>
      <c r="N7" s="23"/>
      <c r="O7" s="40"/>
    </row>
    <row r="8" spans="2:16" s="24" customFormat="1" ht="15" customHeight="1">
      <c r="B8" s="60" t="s">
        <v>51</v>
      </c>
      <c r="C8" s="61" t="s">
        <v>49</v>
      </c>
      <c r="D8" s="62" t="s">
        <v>45</v>
      </c>
      <c r="E8" s="63" t="s">
        <v>44</v>
      </c>
      <c r="F8" s="64" t="s">
        <v>46</v>
      </c>
      <c r="G8" s="65" t="s">
        <v>44</v>
      </c>
      <c r="H8" s="64" t="s">
        <v>44</v>
      </c>
      <c r="I8" s="63" t="s">
        <v>46</v>
      </c>
      <c r="J8" s="64" t="s">
        <v>46</v>
      </c>
      <c r="K8" s="65" t="s">
        <v>45</v>
      </c>
      <c r="L8" s="64" t="s">
        <v>45</v>
      </c>
      <c r="M8" s="34" t="s">
        <v>31</v>
      </c>
      <c r="N8" s="23"/>
      <c r="O8" s="41" t="s">
        <v>53</v>
      </c>
    </row>
    <row r="9" spans="2:16" s="30" customFormat="1" ht="3" customHeight="1">
      <c r="B9" s="25"/>
      <c r="C9" s="25"/>
      <c r="D9" s="26"/>
      <c r="E9" s="27"/>
      <c r="F9" s="27"/>
      <c r="G9" s="28"/>
      <c r="H9" s="27"/>
      <c r="I9" s="27"/>
      <c r="J9" s="27"/>
      <c r="K9" s="28"/>
      <c r="L9" s="27"/>
      <c r="M9" s="28"/>
      <c r="N9" s="29"/>
    </row>
    <row r="10" spans="2:16" s="31" customFormat="1" ht="15" customHeight="1">
      <c r="B10" s="47" t="s">
        <v>47</v>
      </c>
      <c r="C10" s="37" t="s">
        <v>30</v>
      </c>
      <c r="D10" s="48"/>
      <c r="E10" s="48"/>
      <c r="F10" s="48">
        <v>30</v>
      </c>
      <c r="G10" s="48"/>
      <c r="H10" s="48"/>
      <c r="I10" s="48"/>
      <c r="J10" s="48">
        <v>6</v>
      </c>
      <c r="K10" s="48"/>
      <c r="L10" s="48"/>
      <c r="M10" s="38">
        <f t="shared" ref="M10:M11" si="0">IF(SUM(D10:L10)=0,"",IF(SUM(D10:L10)&gt;100,100,SUM(D10:L10)))</f>
        <v>36</v>
      </c>
      <c r="N10" s="42"/>
      <c r="O10" s="44" t="str">
        <f>IF(SUM(D10:L10)&gt;100,"^","")</f>
        <v/>
      </c>
    </row>
    <row r="11" spans="2:16" s="31" customFormat="1" ht="15" customHeight="1">
      <c r="B11" s="49" t="s">
        <v>146</v>
      </c>
      <c r="C11" s="37" t="s">
        <v>50</v>
      </c>
      <c r="D11" s="48"/>
      <c r="E11" s="48"/>
      <c r="F11" s="48">
        <v>30</v>
      </c>
      <c r="G11" s="48"/>
      <c r="H11" s="48"/>
      <c r="I11" s="48"/>
      <c r="J11" s="48">
        <v>6</v>
      </c>
      <c r="K11" s="48"/>
      <c r="L11" s="48"/>
      <c r="M11" s="38">
        <f t="shared" si="0"/>
        <v>36</v>
      </c>
      <c r="N11" s="50" t="str">
        <f>IF(M10&lt;&gt;M11,".","")</f>
        <v/>
      </c>
      <c r="O11" s="43" t="str">
        <f>IF(SUM(D11:L11)&gt;100,"^","")</f>
        <v/>
      </c>
    </row>
    <row r="12" spans="2:16" s="31" customFormat="1" ht="15" customHeight="1">
      <c r="B12" s="81" t="s">
        <v>145</v>
      </c>
      <c r="C12" s="78" t="s">
        <v>26</v>
      </c>
      <c r="D12" s="79"/>
      <c r="E12" s="79"/>
      <c r="F12" s="79">
        <v>30</v>
      </c>
      <c r="G12" s="79"/>
      <c r="H12" s="79"/>
      <c r="I12" s="79"/>
      <c r="J12" s="79">
        <v>6.6</v>
      </c>
      <c r="K12" s="79"/>
      <c r="L12" s="79"/>
      <c r="M12" s="80">
        <f>IF(SUM(D12:L12)=0,"",IF(SUM(D12:L12)&gt;100,100,SUM(D12:L12)))</f>
        <v>36.6</v>
      </c>
      <c r="N12" s="32" t="str">
        <f>IF(AND(M12&lt;&gt;"",OR(M10&lt;&gt;M11,M11&lt;&gt;M12)),"*","")</f>
        <v>*</v>
      </c>
      <c r="O12" s="45" t="str">
        <f>IF(SUM(D12:L12)=0,"",IF(SUM(D12:L12)&gt;100,"^",IF(SUM(D12:L12)&lt;30,"Ödeme Yok!","")))</f>
        <v/>
      </c>
    </row>
    <row r="13" spans="2:16" ht="3" customHeight="1">
      <c r="B13" s="33"/>
      <c r="C13" s="39"/>
      <c r="D13" s="39"/>
      <c r="E13" s="39"/>
      <c r="F13" s="39"/>
      <c r="G13" s="39"/>
      <c r="H13" s="39"/>
      <c r="I13" s="39"/>
      <c r="J13" s="39"/>
      <c r="K13" s="39"/>
      <c r="L13" s="39"/>
      <c r="M13" s="39"/>
      <c r="N13" s="42"/>
    </row>
    <row r="14" spans="2:16" s="31" customFormat="1" ht="15" customHeight="1">
      <c r="B14" s="47" t="s">
        <v>47</v>
      </c>
      <c r="C14" s="37" t="s">
        <v>30</v>
      </c>
      <c r="D14" s="48"/>
      <c r="E14" s="48"/>
      <c r="F14" s="48">
        <v>30</v>
      </c>
      <c r="G14" s="48"/>
      <c r="H14" s="48"/>
      <c r="I14" s="48"/>
      <c r="J14" s="48">
        <v>4.8</v>
      </c>
      <c r="K14" s="48">
        <v>3</v>
      </c>
      <c r="L14" s="48"/>
      <c r="M14" s="38">
        <f t="shared" ref="M14:M15" si="1">IF(SUM(D14:L14)=0,"",IF(SUM(D14:L14)&gt;100,100,SUM(D14:L14)))</f>
        <v>37.799999999999997</v>
      </c>
      <c r="N14" s="42"/>
      <c r="O14" s="44" t="str">
        <f>IF(SUM(D14:L14)&gt;100,"^","")</f>
        <v/>
      </c>
    </row>
    <row r="15" spans="2:16" s="31" customFormat="1" ht="15" customHeight="1">
      <c r="B15" s="49" t="s">
        <v>148</v>
      </c>
      <c r="C15" s="37" t="s">
        <v>50</v>
      </c>
      <c r="D15" s="48"/>
      <c r="E15" s="48"/>
      <c r="F15" s="48">
        <v>30</v>
      </c>
      <c r="G15" s="48"/>
      <c r="H15" s="48"/>
      <c r="I15" s="48"/>
      <c r="J15" s="48">
        <v>4.8</v>
      </c>
      <c r="K15" s="48">
        <v>3</v>
      </c>
      <c r="L15" s="48"/>
      <c r="M15" s="38">
        <f t="shared" si="1"/>
        <v>37.799999999999997</v>
      </c>
      <c r="N15" s="50" t="str">
        <f>IF(M14&lt;&gt;M15,".","")</f>
        <v/>
      </c>
      <c r="O15" s="43" t="str">
        <f>IF(SUM(D15:L15)&gt;100,"^","")</f>
        <v/>
      </c>
    </row>
    <row r="16" spans="2:16" s="31" customFormat="1" ht="15" customHeight="1">
      <c r="B16" s="81" t="s">
        <v>147</v>
      </c>
      <c r="C16" s="78" t="s">
        <v>26</v>
      </c>
      <c r="D16" s="79"/>
      <c r="E16" s="79"/>
      <c r="F16" s="79">
        <v>30</v>
      </c>
      <c r="G16" s="79"/>
      <c r="H16" s="79"/>
      <c r="I16" s="79"/>
      <c r="J16" s="79">
        <v>4.2</v>
      </c>
      <c r="K16" s="79">
        <v>0</v>
      </c>
      <c r="L16" s="79"/>
      <c r="M16" s="80">
        <f>IF(SUM(D16:L16)=0,"",IF(SUM(D16:L16)&gt;100,100,SUM(D16:L16)))</f>
        <v>34.200000000000003</v>
      </c>
      <c r="N16" s="32" t="str">
        <f>IF(AND(M16&lt;&gt;"",OR(M14&lt;&gt;M15,M15&lt;&gt;M16)),"*","")</f>
        <v>*</v>
      </c>
      <c r="O16" s="45" t="str">
        <f>IF(SUM(D16:L16)=0,"",IF(SUM(D16:L16)&gt;100,"^",IF(SUM(D16:L16)&lt;30,"Ödeme Yok!","")))</f>
        <v/>
      </c>
    </row>
    <row r="17" spans="2:15" ht="3" customHeight="1">
      <c r="B17" s="33"/>
      <c r="C17" s="39"/>
      <c r="D17" s="39"/>
      <c r="E17" s="39"/>
      <c r="F17" s="39"/>
      <c r="G17" s="39"/>
      <c r="H17" s="39"/>
      <c r="I17" s="39"/>
      <c r="J17" s="39"/>
      <c r="K17" s="39"/>
      <c r="L17" s="39"/>
      <c r="M17" s="39"/>
      <c r="N17" s="42"/>
    </row>
    <row r="18" spans="2:15" s="31" customFormat="1" ht="15" customHeight="1">
      <c r="B18" s="47" t="s">
        <v>47</v>
      </c>
      <c r="C18" s="37" t="s">
        <v>30</v>
      </c>
      <c r="D18" s="48"/>
      <c r="E18" s="48"/>
      <c r="F18" s="48">
        <v>30</v>
      </c>
      <c r="G18" s="48"/>
      <c r="H18" s="48"/>
      <c r="I18" s="48"/>
      <c r="J18" s="48">
        <v>10.199999999999999</v>
      </c>
      <c r="K18" s="48"/>
      <c r="L18" s="48"/>
      <c r="M18" s="38">
        <f t="shared" ref="M18:M19" si="2">IF(SUM(D18:L18)=0,"",IF(SUM(D18:L18)&gt;100,100,SUM(D18:L18)))</f>
        <v>40.200000000000003</v>
      </c>
      <c r="N18" s="42"/>
      <c r="O18" s="44" t="str">
        <f>IF(SUM(D18:L18)&gt;100,"^","")</f>
        <v/>
      </c>
    </row>
    <row r="19" spans="2:15" s="31" customFormat="1" ht="15" customHeight="1">
      <c r="B19" s="49" t="s">
        <v>150</v>
      </c>
      <c r="C19" s="37" t="s">
        <v>50</v>
      </c>
      <c r="D19" s="48"/>
      <c r="E19" s="48"/>
      <c r="F19" s="48">
        <v>30</v>
      </c>
      <c r="G19" s="48"/>
      <c r="H19" s="48"/>
      <c r="I19" s="48"/>
      <c r="J19" s="48">
        <v>10.199999999999999</v>
      </c>
      <c r="K19" s="48"/>
      <c r="L19" s="48"/>
      <c r="M19" s="38">
        <f t="shared" si="2"/>
        <v>40.200000000000003</v>
      </c>
      <c r="N19" s="50" t="str">
        <f>IF(M18&lt;&gt;M19,".","")</f>
        <v/>
      </c>
      <c r="O19" s="43" t="str">
        <f>IF(SUM(D19:L19)&gt;100,"^","")</f>
        <v/>
      </c>
    </row>
    <row r="20" spans="2:15" s="31" customFormat="1" ht="15" customHeight="1">
      <c r="B20" s="81" t="s">
        <v>149</v>
      </c>
      <c r="C20" s="78" t="s">
        <v>26</v>
      </c>
      <c r="D20" s="79"/>
      <c r="E20" s="79"/>
      <c r="F20" s="79">
        <v>30</v>
      </c>
      <c r="G20" s="79"/>
      <c r="H20" s="79"/>
      <c r="I20" s="79"/>
      <c r="J20" s="79">
        <v>10.199999999999999</v>
      </c>
      <c r="K20" s="79"/>
      <c r="L20" s="79"/>
      <c r="M20" s="80">
        <f>IF(SUM(D20:L20)=0,"",IF(SUM(D20:L20)&gt;100,100,SUM(D20:L20)))</f>
        <v>40.200000000000003</v>
      </c>
      <c r="N20" s="32" t="str">
        <f>IF(AND(M20&lt;&gt;"",OR(M18&lt;&gt;M19,M19&lt;&gt;M20)),"*","")</f>
        <v/>
      </c>
      <c r="O20" s="45" t="str">
        <f>IF(SUM(D20:L20)=0,"",IF(SUM(D20:L20)&gt;100,"^",IF(SUM(D20:L20)&lt;30,"Ödeme Yok!","")))</f>
        <v/>
      </c>
    </row>
    <row r="21" spans="2:15" ht="3" customHeight="1">
      <c r="B21" s="33"/>
      <c r="C21" s="39"/>
      <c r="D21" s="39"/>
      <c r="E21" s="39"/>
      <c r="F21" s="39"/>
      <c r="G21" s="39"/>
      <c r="H21" s="39"/>
      <c r="I21" s="39"/>
      <c r="J21" s="39"/>
      <c r="K21" s="39"/>
      <c r="L21" s="39"/>
      <c r="M21" s="39"/>
      <c r="N21" s="42"/>
    </row>
    <row r="22" spans="2:15" s="31" customFormat="1" ht="15" customHeight="1">
      <c r="B22" s="47" t="s">
        <v>47</v>
      </c>
      <c r="C22" s="37" t="s">
        <v>30</v>
      </c>
      <c r="D22" s="48">
        <v>4</v>
      </c>
      <c r="E22" s="48"/>
      <c r="F22" s="48">
        <v>30</v>
      </c>
      <c r="G22" s="48"/>
      <c r="H22" s="48"/>
      <c r="I22" s="48"/>
      <c r="J22" s="48"/>
      <c r="K22" s="48">
        <v>6</v>
      </c>
      <c r="L22" s="48"/>
      <c r="M22" s="38">
        <f t="shared" ref="M22:M23" si="3">IF(SUM(D22:L22)=0,"",IF(SUM(D22:L22)&gt;100,100,SUM(D22:L22)))</f>
        <v>40</v>
      </c>
      <c r="N22" s="42"/>
      <c r="O22" s="44" t="str">
        <f>IF(SUM(D22:L22)&gt;100,"^","")</f>
        <v/>
      </c>
    </row>
    <row r="23" spans="2:15" s="31" customFormat="1" ht="15" customHeight="1">
      <c r="B23" s="49" t="s">
        <v>151</v>
      </c>
      <c r="C23" s="37" t="s">
        <v>50</v>
      </c>
      <c r="D23" s="48">
        <v>4</v>
      </c>
      <c r="E23" s="48"/>
      <c r="F23" s="48">
        <v>30</v>
      </c>
      <c r="G23" s="48"/>
      <c r="H23" s="48"/>
      <c r="I23" s="48"/>
      <c r="J23" s="48"/>
      <c r="K23" s="48">
        <v>6</v>
      </c>
      <c r="L23" s="48"/>
      <c r="M23" s="38">
        <f t="shared" si="3"/>
        <v>40</v>
      </c>
      <c r="N23" s="50" t="str">
        <f>IF(M22&lt;&gt;M23,".","")</f>
        <v/>
      </c>
      <c r="O23" s="43" t="str">
        <f>IF(SUM(D23:L23)&gt;100,"^","")</f>
        <v/>
      </c>
    </row>
    <row r="24" spans="2:15" s="31" customFormat="1" ht="15" customHeight="1">
      <c r="B24" s="81" t="s">
        <v>149</v>
      </c>
      <c r="C24" s="78" t="s">
        <v>26</v>
      </c>
      <c r="D24" s="79">
        <v>4</v>
      </c>
      <c r="E24" s="79"/>
      <c r="F24" s="79">
        <v>30</v>
      </c>
      <c r="G24" s="79"/>
      <c r="H24" s="79"/>
      <c r="I24" s="79"/>
      <c r="J24" s="79"/>
      <c r="K24" s="79">
        <v>0</v>
      </c>
      <c r="L24" s="79"/>
      <c r="M24" s="80">
        <f>IF(SUM(D24:L24)=0,"",IF(SUM(D24:L24)&gt;100,100,SUM(D24:L24)))</f>
        <v>34</v>
      </c>
      <c r="N24" s="32" t="str">
        <f>IF(AND(M24&lt;&gt;"",OR(M22&lt;&gt;M23,M23&lt;&gt;M24)),"*","")</f>
        <v>*</v>
      </c>
      <c r="O24" s="45" t="str">
        <f>IF(SUM(D24:L24)=0,"",IF(SUM(D24:L24)&gt;100,"^",IF(SUM(D24:L24)&lt;30,"Ödeme Yok!","")))</f>
        <v/>
      </c>
    </row>
    <row r="25" spans="2:15" ht="3" customHeight="1">
      <c r="B25" s="33"/>
      <c r="C25" s="39"/>
      <c r="D25" s="39"/>
      <c r="E25" s="39"/>
      <c r="F25" s="39"/>
      <c r="G25" s="39"/>
      <c r="H25" s="39"/>
      <c r="I25" s="39"/>
      <c r="J25" s="39"/>
      <c r="K25" s="39"/>
      <c r="L25" s="39"/>
      <c r="M25" s="39"/>
      <c r="N25" s="42"/>
    </row>
  </sheetData>
  <sheetProtection password="C7B9" sheet="1" objects="1" scenarios="1"/>
  <mergeCells count="7">
    <mergeCell ref="B6:C6"/>
    <mergeCell ref="D6:M6"/>
    <mergeCell ref="B2:H2"/>
    <mergeCell ref="I2:N4"/>
    <mergeCell ref="B3:H3"/>
    <mergeCell ref="B4:H4"/>
    <mergeCell ref="B5:O5"/>
  </mergeCells>
  <dataValidations count="4">
    <dataValidation type="list" allowBlank="1" showInputMessage="1" showErrorMessage="1" promptTitle="unvan" sqref="B10 B14 B18 B22">
      <formula1>unvan!$A$2:$A$7</formula1>
    </dataValidation>
    <dataValidation type="decimal" allowBlank="1" showInputMessage="1" showErrorMessage="1" errorTitle="UYARI" error="Bu alan için 0-20 arası bir puan girebilirsiniz ve ondalık kısmı virgül ile ayrılmalıdır !" sqref="K10:L12 D10:D12 K14:L16 D14:D16 K18:L20 D18:D20 K22:L24 D22:D24">
      <formula1>0</formula1>
      <formula2>20</formula2>
    </dataValidation>
    <dataValidation type="decimal" allowBlank="1" showInputMessage="1" showErrorMessage="1" errorTitle="UYARI" error="Bu alan için 0-15 arası bir puan girebilirsiniz ve ondalık kısmı virgül ile ayrılmalıdır !" sqref="G10:H12 E10:E12 G14:H16 E14:E16 G18:H20 E18:E20 G22:H24 E22:E24">
      <formula1>0</formula1>
      <formula2>15</formula2>
    </dataValidation>
    <dataValidation type="decimal" allowBlank="1" showInputMessage="1" showErrorMessage="1" errorTitle="UYARI" error="Bu alan için 0-30 arası bir puan girebilirsiniz ve ondalık kısmı virgül ile ayrılmalıdır !" sqref="F10:F12 I10:J12 F14:F16 I14:J16 F18:F20 I18:J20 F22:F24 I22:J24">
      <formula1>0</formula1>
      <formula2>30</formula2>
    </dataValidation>
  </dataValidations>
  <pageMargins left="0.39370078740157483" right="0" top="0.39370078740157483" bottom="0.39370078740157483" header="0.31496062992125984" footer="0.31496062992125984"/>
  <pageSetup paperSize="9" orientation="landscape" r:id="rId1"/>
  <drawing r:id="rId2"/>
</worksheet>
</file>

<file path=xl/worksheets/sheet8.xml><?xml version="1.0" encoding="utf-8"?>
<worksheet xmlns="http://schemas.openxmlformats.org/spreadsheetml/2006/main" xmlns:r="http://schemas.openxmlformats.org/officeDocument/2006/relationships">
  <dimension ref="B1:P142"/>
  <sheetViews>
    <sheetView showGridLines="0" showRuler="0" zoomScaleNormal="100" workbookViewId="0">
      <pane ySplit="8" topLeftCell="A9" activePane="bottomLeft" state="frozen"/>
      <selection pane="bottomLeft"/>
    </sheetView>
  </sheetViews>
  <sheetFormatPr defaultRowHeight="15.75"/>
  <cols>
    <col min="1" max="1" width="0.42578125" style="2" customWidth="1"/>
    <col min="2" max="2" width="20.7109375" style="2" customWidth="1"/>
    <col min="3" max="3" width="12.7109375" style="2" customWidth="1"/>
    <col min="4" max="12" width="9.7109375" style="2" customWidth="1"/>
    <col min="13" max="13" width="9.140625" style="2" customWidth="1"/>
    <col min="14" max="14" width="1.5703125" style="23" customWidth="1"/>
    <col min="15" max="15" width="9.42578125" style="2" customWidth="1"/>
    <col min="16" max="16384" width="9.140625" style="2"/>
  </cols>
  <sheetData>
    <row r="1" spans="2:16" ht="9.75" customHeight="1"/>
    <row r="2" spans="2:16" ht="15.75" customHeight="1">
      <c r="B2" s="91" t="s">
        <v>10</v>
      </c>
      <c r="C2" s="92"/>
      <c r="D2" s="92"/>
      <c r="E2" s="92"/>
      <c r="F2" s="92"/>
      <c r="G2" s="92"/>
      <c r="H2" s="92"/>
      <c r="I2" s="93" t="str">
        <f>Anasayfa!B21&amp;"-"&amp;Anasayfa!C21</f>
        <v>1.8-Mühendislik Fakültesi</v>
      </c>
      <c r="J2" s="93"/>
      <c r="K2" s="93"/>
      <c r="L2" s="93"/>
      <c r="M2" s="93"/>
      <c r="N2" s="93"/>
      <c r="O2" s="51"/>
    </row>
    <row r="3" spans="2:16" ht="15.75" customHeight="1">
      <c r="B3" s="96" t="s">
        <v>25</v>
      </c>
      <c r="C3" s="97"/>
      <c r="D3" s="97"/>
      <c r="E3" s="97"/>
      <c r="F3" s="97"/>
      <c r="G3" s="97"/>
      <c r="H3" s="97"/>
      <c r="I3" s="94"/>
      <c r="J3" s="94"/>
      <c r="K3" s="94"/>
      <c r="L3" s="94"/>
      <c r="M3" s="94"/>
      <c r="N3" s="94"/>
      <c r="O3" s="52"/>
      <c r="P3" s="5"/>
    </row>
    <row r="4" spans="2:16" ht="15.75" customHeight="1">
      <c r="B4" s="98" t="str">
        <f>Anasayfa!C3</f>
        <v>2019 AKADEMİK TEŞVİK ÖDENEĞİ BAŞVURU SONUÇLARI</v>
      </c>
      <c r="C4" s="99"/>
      <c r="D4" s="99"/>
      <c r="E4" s="99"/>
      <c r="F4" s="99"/>
      <c r="G4" s="99"/>
      <c r="H4" s="99"/>
      <c r="I4" s="95"/>
      <c r="J4" s="95"/>
      <c r="K4" s="95"/>
      <c r="L4" s="95"/>
      <c r="M4" s="95"/>
      <c r="N4" s="95"/>
      <c r="O4" s="53"/>
    </row>
    <row r="5" spans="2:16" ht="13.5" customHeight="1">
      <c r="B5" s="100" t="s">
        <v>122</v>
      </c>
      <c r="C5" s="101"/>
      <c r="D5" s="101"/>
      <c r="E5" s="101"/>
      <c r="F5" s="101"/>
      <c r="G5" s="101"/>
      <c r="H5" s="101"/>
      <c r="I5" s="101"/>
      <c r="J5" s="101"/>
      <c r="K5" s="101"/>
      <c r="L5" s="101"/>
      <c r="M5" s="101"/>
      <c r="N5" s="101"/>
      <c r="O5" s="102"/>
    </row>
    <row r="6" spans="2:16">
      <c r="B6" s="86" t="s">
        <v>123</v>
      </c>
      <c r="C6" s="87"/>
      <c r="D6" s="88" t="s">
        <v>32</v>
      </c>
      <c r="E6" s="89"/>
      <c r="F6" s="89"/>
      <c r="G6" s="89"/>
      <c r="H6" s="89"/>
      <c r="I6" s="89"/>
      <c r="J6" s="89"/>
      <c r="K6" s="89"/>
      <c r="L6" s="89"/>
      <c r="M6" s="90"/>
    </row>
    <row r="7" spans="2:16" s="20" customFormat="1" ht="15" customHeight="1">
      <c r="B7" s="54" t="s">
        <v>55</v>
      </c>
      <c r="C7" s="55" t="s">
        <v>48</v>
      </c>
      <c r="D7" s="56" t="s">
        <v>1</v>
      </c>
      <c r="E7" s="57" t="s">
        <v>2</v>
      </c>
      <c r="F7" s="58" t="s">
        <v>3</v>
      </c>
      <c r="G7" s="59" t="s">
        <v>4</v>
      </c>
      <c r="H7" s="58" t="s">
        <v>5</v>
      </c>
      <c r="I7" s="57" t="s">
        <v>6</v>
      </c>
      <c r="J7" s="58" t="s">
        <v>7</v>
      </c>
      <c r="K7" s="59" t="s">
        <v>8</v>
      </c>
      <c r="L7" s="58" t="s">
        <v>9</v>
      </c>
      <c r="M7" s="35" t="s">
        <v>0</v>
      </c>
      <c r="N7" s="23"/>
      <c r="O7" s="40"/>
    </row>
    <row r="8" spans="2:16" s="24" customFormat="1" ht="15" customHeight="1">
      <c r="B8" s="60" t="s">
        <v>51</v>
      </c>
      <c r="C8" s="61" t="s">
        <v>49</v>
      </c>
      <c r="D8" s="62" t="s">
        <v>45</v>
      </c>
      <c r="E8" s="63" t="s">
        <v>44</v>
      </c>
      <c r="F8" s="64" t="s">
        <v>46</v>
      </c>
      <c r="G8" s="65" t="s">
        <v>44</v>
      </c>
      <c r="H8" s="64" t="s">
        <v>44</v>
      </c>
      <c r="I8" s="63" t="s">
        <v>46</v>
      </c>
      <c r="J8" s="64" t="s">
        <v>46</v>
      </c>
      <c r="K8" s="65" t="s">
        <v>45</v>
      </c>
      <c r="L8" s="64" t="s">
        <v>45</v>
      </c>
      <c r="M8" s="34" t="s">
        <v>31</v>
      </c>
      <c r="N8" s="23"/>
      <c r="O8" s="41" t="s">
        <v>53</v>
      </c>
    </row>
    <row r="9" spans="2:16" s="30" customFormat="1" ht="3" customHeight="1">
      <c r="B9" s="25"/>
      <c r="C9" s="25"/>
      <c r="D9" s="26"/>
      <c r="E9" s="27"/>
      <c r="F9" s="27"/>
      <c r="G9" s="28"/>
      <c r="H9" s="27"/>
      <c r="I9" s="27"/>
      <c r="J9" s="27"/>
      <c r="K9" s="28"/>
      <c r="L9" s="27"/>
      <c r="M9" s="28"/>
      <c r="N9" s="29"/>
    </row>
    <row r="10" spans="2:16" s="31" customFormat="1" ht="15" customHeight="1">
      <c r="B10" s="47" t="s">
        <v>128</v>
      </c>
      <c r="C10" s="37" t="s">
        <v>30</v>
      </c>
      <c r="D10" s="48"/>
      <c r="E10" s="48"/>
      <c r="F10" s="48">
        <v>15.9</v>
      </c>
      <c r="G10" s="48"/>
      <c r="H10" s="48"/>
      <c r="I10" s="48"/>
      <c r="J10" s="48">
        <v>28.05</v>
      </c>
      <c r="K10" s="48"/>
      <c r="L10" s="48"/>
      <c r="M10" s="38">
        <f t="shared" ref="M10:M11" si="0">IF(SUM(D10:L10)=0,"",IF(SUM(D10:L10)&gt;100,100,SUM(D10:L10)))</f>
        <v>43.95</v>
      </c>
      <c r="N10" s="42"/>
      <c r="O10" s="44" t="str">
        <f>IF(SUM(D10:L10)&gt;100,"^","")</f>
        <v/>
      </c>
    </row>
    <row r="11" spans="2:16" s="31" customFormat="1" ht="15" customHeight="1">
      <c r="B11" s="49" t="s">
        <v>243</v>
      </c>
      <c r="C11" s="37" t="s">
        <v>50</v>
      </c>
      <c r="D11" s="48"/>
      <c r="E11" s="48"/>
      <c r="F11" s="48">
        <v>15.9</v>
      </c>
      <c r="G11" s="48"/>
      <c r="H11" s="48"/>
      <c r="I11" s="48"/>
      <c r="J11" s="48">
        <v>28.05</v>
      </c>
      <c r="K11" s="48"/>
      <c r="L11" s="48"/>
      <c r="M11" s="38">
        <f t="shared" si="0"/>
        <v>43.95</v>
      </c>
      <c r="N11" s="50" t="str">
        <f>IF(M10&lt;&gt;M11,".","")</f>
        <v/>
      </c>
      <c r="O11" s="43" t="str">
        <f>IF(SUM(D11:L11)&gt;100,"^","")</f>
        <v/>
      </c>
    </row>
    <row r="12" spans="2:16" s="31" customFormat="1" ht="15" customHeight="1">
      <c r="B12" s="81" t="s">
        <v>242</v>
      </c>
      <c r="C12" s="78" t="s">
        <v>26</v>
      </c>
      <c r="D12" s="79"/>
      <c r="E12" s="79"/>
      <c r="F12" s="79">
        <v>9.3000000000000007</v>
      </c>
      <c r="G12" s="79"/>
      <c r="H12" s="79"/>
      <c r="I12" s="79"/>
      <c r="J12" s="79">
        <v>26.85</v>
      </c>
      <c r="K12" s="79"/>
      <c r="L12" s="79"/>
      <c r="M12" s="80">
        <f>IF(SUM(D12:L12)=0,"",IF(SUM(D12:L12)&gt;100,100,SUM(D12:L12)))</f>
        <v>36.150000000000006</v>
      </c>
      <c r="N12" s="32" t="str">
        <f>IF(AND(M12&lt;&gt;"",OR(M10&lt;&gt;M11,M11&lt;&gt;M12)),"*","")</f>
        <v>*</v>
      </c>
      <c r="O12" s="45" t="str">
        <f>IF(SUM(D12:L12)=0,"",IF(SUM(D12:L12)&gt;100,"^",IF(SUM(D12:L12)&lt;30,"Ödeme Yok!","")))</f>
        <v/>
      </c>
    </row>
    <row r="13" spans="2:16" ht="3" customHeight="1">
      <c r="B13" s="33"/>
      <c r="C13" s="39"/>
      <c r="D13" s="39"/>
      <c r="E13" s="39"/>
      <c r="F13" s="39"/>
      <c r="G13" s="39"/>
      <c r="H13" s="39"/>
      <c r="I13" s="39"/>
      <c r="J13" s="39"/>
      <c r="K13" s="39"/>
      <c r="L13" s="39"/>
      <c r="M13" s="39"/>
      <c r="N13" s="42"/>
    </row>
    <row r="14" spans="2:16" s="31" customFormat="1" ht="15" customHeight="1">
      <c r="B14" s="47" t="s">
        <v>47</v>
      </c>
      <c r="C14" s="37" t="s">
        <v>30</v>
      </c>
      <c r="D14" s="48"/>
      <c r="E14" s="48"/>
      <c r="F14" s="48">
        <v>30</v>
      </c>
      <c r="G14" s="48"/>
      <c r="H14" s="48"/>
      <c r="I14" s="48"/>
      <c r="J14" s="48"/>
      <c r="K14" s="48"/>
      <c r="L14" s="48"/>
      <c r="M14" s="38">
        <f t="shared" ref="M14:M15" si="1">IF(SUM(D14:L14)=0,"",IF(SUM(D14:L14)&gt;100,100,SUM(D14:L14)))</f>
        <v>30</v>
      </c>
      <c r="N14" s="42"/>
      <c r="O14" s="44" t="str">
        <f>IF(SUM(D14:L14)&gt;100,"^","")</f>
        <v/>
      </c>
    </row>
    <row r="15" spans="2:16" s="31" customFormat="1" ht="15" customHeight="1">
      <c r="B15" s="49" t="s">
        <v>244</v>
      </c>
      <c r="C15" s="37" t="s">
        <v>50</v>
      </c>
      <c r="D15" s="48"/>
      <c r="E15" s="48"/>
      <c r="F15" s="48">
        <v>30</v>
      </c>
      <c r="G15" s="48"/>
      <c r="H15" s="48"/>
      <c r="I15" s="48"/>
      <c r="J15" s="48"/>
      <c r="K15" s="48"/>
      <c r="L15" s="48"/>
      <c r="M15" s="38">
        <f t="shared" si="1"/>
        <v>30</v>
      </c>
      <c r="N15" s="50" t="str">
        <f>IF(M14&lt;&gt;M15,".","")</f>
        <v/>
      </c>
      <c r="O15" s="43" t="str">
        <f>IF(SUM(D15:L15)&gt;100,"^","")</f>
        <v/>
      </c>
    </row>
    <row r="16" spans="2:16" s="31" customFormat="1" ht="15" customHeight="1">
      <c r="B16" s="81" t="s">
        <v>242</v>
      </c>
      <c r="C16" s="78" t="s">
        <v>26</v>
      </c>
      <c r="D16" s="79"/>
      <c r="E16" s="79"/>
      <c r="F16" s="79">
        <v>30</v>
      </c>
      <c r="G16" s="79"/>
      <c r="H16" s="79"/>
      <c r="I16" s="79"/>
      <c r="J16" s="79"/>
      <c r="K16" s="79"/>
      <c r="L16" s="79"/>
      <c r="M16" s="80">
        <f>IF(SUM(D16:L16)=0,"",IF(SUM(D16:L16)&gt;100,100,SUM(D16:L16)))</f>
        <v>30</v>
      </c>
      <c r="N16" s="32" t="str">
        <f>IF(AND(M16&lt;&gt;"",OR(M14&lt;&gt;M15,M15&lt;&gt;M16)),"*","")</f>
        <v/>
      </c>
      <c r="O16" s="45" t="str">
        <f>IF(SUM(D16:L16)=0,"",IF(SUM(D16:L16)&gt;100,"^",IF(SUM(D16:L16)&lt;30,"Ödeme Yok!","")))</f>
        <v/>
      </c>
    </row>
    <row r="17" spans="2:15" ht="3" customHeight="1">
      <c r="B17" s="33"/>
      <c r="C17" s="39"/>
      <c r="D17" s="39"/>
      <c r="E17" s="39"/>
      <c r="F17" s="39"/>
      <c r="G17" s="39"/>
      <c r="H17" s="39"/>
      <c r="I17" s="39"/>
      <c r="J17" s="39"/>
      <c r="K17" s="39"/>
      <c r="L17" s="39"/>
      <c r="M17" s="39"/>
      <c r="N17" s="42"/>
    </row>
    <row r="18" spans="2:15" s="31" customFormat="1" ht="15" customHeight="1">
      <c r="B18" s="47" t="s">
        <v>47</v>
      </c>
      <c r="C18" s="37" t="s">
        <v>30</v>
      </c>
      <c r="D18" s="48"/>
      <c r="E18" s="48"/>
      <c r="F18" s="48">
        <v>8.1</v>
      </c>
      <c r="G18" s="48"/>
      <c r="H18" s="48"/>
      <c r="I18" s="48"/>
      <c r="J18" s="48">
        <v>24.9</v>
      </c>
      <c r="K18" s="48"/>
      <c r="L18" s="48"/>
      <c r="M18" s="38">
        <f t="shared" ref="M18:M19" si="2">IF(SUM(D18:L18)=0,"",IF(SUM(D18:L18)&gt;100,100,SUM(D18:L18)))</f>
        <v>33</v>
      </c>
      <c r="N18" s="42"/>
      <c r="O18" s="44" t="str">
        <f>IF(SUM(D18:L18)&gt;100,"^","")</f>
        <v/>
      </c>
    </row>
    <row r="19" spans="2:15" s="31" customFormat="1" ht="15" customHeight="1">
      <c r="B19" s="49" t="s">
        <v>245</v>
      </c>
      <c r="C19" s="37" t="s">
        <v>50</v>
      </c>
      <c r="D19" s="48"/>
      <c r="E19" s="48"/>
      <c r="F19" s="48">
        <v>8.1</v>
      </c>
      <c r="G19" s="48"/>
      <c r="H19" s="48"/>
      <c r="I19" s="48"/>
      <c r="J19" s="48">
        <v>24.9</v>
      </c>
      <c r="K19" s="48"/>
      <c r="L19" s="48"/>
      <c r="M19" s="38">
        <f t="shared" si="2"/>
        <v>33</v>
      </c>
      <c r="N19" s="50" t="str">
        <f>IF(M18&lt;&gt;M19,".","")</f>
        <v/>
      </c>
      <c r="O19" s="43" t="str">
        <f>IF(SUM(D19:L19)&gt;100,"^","")</f>
        <v/>
      </c>
    </row>
    <row r="20" spans="2:15" s="31" customFormat="1" ht="15" customHeight="1">
      <c r="B20" s="81" t="s">
        <v>242</v>
      </c>
      <c r="C20" s="78" t="s">
        <v>26</v>
      </c>
      <c r="D20" s="79"/>
      <c r="E20" s="79"/>
      <c r="F20" s="79">
        <v>8.1</v>
      </c>
      <c r="G20" s="79"/>
      <c r="H20" s="79"/>
      <c r="I20" s="79"/>
      <c r="J20" s="79">
        <v>20.85</v>
      </c>
      <c r="K20" s="79"/>
      <c r="L20" s="79"/>
      <c r="M20" s="80">
        <f>IF(SUM(D20:L20)=0,"",IF(SUM(D20:L20)&gt;100,100,SUM(D20:L20)))</f>
        <v>28.950000000000003</v>
      </c>
      <c r="N20" s="32" t="str">
        <f>IF(AND(M20&lt;&gt;"",OR(M18&lt;&gt;M19,M19&lt;&gt;M20)),"*","")</f>
        <v>*</v>
      </c>
      <c r="O20" s="45" t="str">
        <f>IF(SUM(D20:L20)=0,"",IF(SUM(D20:L20)&gt;100,"^",IF(SUM(D20:L20)&lt;30,"Ödeme Yok!","")))</f>
        <v>Ödeme Yok!</v>
      </c>
    </row>
    <row r="21" spans="2:15" ht="3" customHeight="1">
      <c r="B21" s="33"/>
      <c r="C21" s="39"/>
      <c r="D21" s="39"/>
      <c r="E21" s="39"/>
      <c r="F21" s="39"/>
      <c r="G21" s="39"/>
      <c r="H21" s="39"/>
      <c r="I21" s="39"/>
      <c r="J21" s="39"/>
      <c r="K21" s="39"/>
      <c r="L21" s="39"/>
      <c r="M21" s="39"/>
      <c r="N21" s="42"/>
    </row>
    <row r="22" spans="2:15" s="31" customFormat="1" ht="15" customHeight="1">
      <c r="B22" s="47" t="s">
        <v>47</v>
      </c>
      <c r="C22" s="37" t="s">
        <v>30</v>
      </c>
      <c r="D22" s="48"/>
      <c r="E22" s="48"/>
      <c r="F22" s="48"/>
      <c r="G22" s="48"/>
      <c r="H22" s="48"/>
      <c r="I22" s="48"/>
      <c r="J22" s="48">
        <v>30</v>
      </c>
      <c r="K22" s="48"/>
      <c r="L22" s="48"/>
      <c r="M22" s="38">
        <f t="shared" ref="M22:M23" si="3">IF(SUM(D22:L22)=0,"",IF(SUM(D22:L22)&gt;100,100,SUM(D22:L22)))</f>
        <v>30</v>
      </c>
      <c r="N22" s="42"/>
      <c r="O22" s="44" t="str">
        <f>IF(SUM(D22:L22)&gt;100,"^","")</f>
        <v/>
      </c>
    </row>
    <row r="23" spans="2:15" s="31" customFormat="1" ht="15" customHeight="1">
      <c r="B23" s="49" t="s">
        <v>247</v>
      </c>
      <c r="C23" s="37" t="s">
        <v>50</v>
      </c>
      <c r="D23" s="48"/>
      <c r="E23" s="48"/>
      <c r="F23" s="48"/>
      <c r="G23" s="48"/>
      <c r="H23" s="48"/>
      <c r="I23" s="48"/>
      <c r="J23" s="48">
        <v>30</v>
      </c>
      <c r="K23" s="48"/>
      <c r="L23" s="48"/>
      <c r="M23" s="38">
        <f t="shared" si="3"/>
        <v>30</v>
      </c>
      <c r="N23" s="50" t="str">
        <f>IF(M22&lt;&gt;M23,".","")</f>
        <v/>
      </c>
      <c r="O23" s="43" t="str">
        <f>IF(SUM(D23:L23)&gt;100,"^","")</f>
        <v/>
      </c>
    </row>
    <row r="24" spans="2:15" s="31" customFormat="1" ht="15" customHeight="1">
      <c r="B24" s="81" t="s">
        <v>246</v>
      </c>
      <c r="C24" s="78" t="s">
        <v>26</v>
      </c>
      <c r="D24" s="79"/>
      <c r="E24" s="79"/>
      <c r="F24" s="79"/>
      <c r="G24" s="79"/>
      <c r="H24" s="79"/>
      <c r="I24" s="79"/>
      <c r="J24" s="79">
        <v>30</v>
      </c>
      <c r="K24" s="79"/>
      <c r="L24" s="79"/>
      <c r="M24" s="80">
        <f>IF(SUM(D24:L24)=0,"",IF(SUM(D24:L24)&gt;100,100,SUM(D24:L24)))</f>
        <v>30</v>
      </c>
      <c r="N24" s="32" t="str">
        <f>IF(AND(M24&lt;&gt;"",OR(M22&lt;&gt;M23,M23&lt;&gt;M24)),"*","")</f>
        <v/>
      </c>
      <c r="O24" s="45" t="str">
        <f>IF(SUM(D24:L24)=0,"",IF(SUM(D24:L24)&gt;100,"^",IF(SUM(D24:L24)&lt;30,"Ödeme Yok!","")))</f>
        <v/>
      </c>
    </row>
    <row r="25" spans="2:15" ht="3" customHeight="1">
      <c r="B25" s="33"/>
      <c r="C25" s="39"/>
      <c r="D25" s="39"/>
      <c r="E25" s="39"/>
      <c r="F25" s="39"/>
      <c r="G25" s="39"/>
      <c r="H25" s="39"/>
      <c r="I25" s="39"/>
      <c r="J25" s="39"/>
      <c r="K25" s="39"/>
      <c r="L25" s="39"/>
      <c r="M25" s="39"/>
      <c r="N25" s="42"/>
    </row>
    <row r="26" spans="2:15" s="31" customFormat="1" ht="15" customHeight="1">
      <c r="B26" s="47" t="s">
        <v>47</v>
      </c>
      <c r="C26" s="37" t="s">
        <v>30</v>
      </c>
      <c r="D26" s="48"/>
      <c r="E26" s="48"/>
      <c r="F26" s="48">
        <v>13.44</v>
      </c>
      <c r="G26" s="48"/>
      <c r="H26" s="48"/>
      <c r="I26" s="48"/>
      <c r="J26" s="48">
        <v>16.95</v>
      </c>
      <c r="K26" s="48"/>
      <c r="L26" s="48"/>
      <c r="M26" s="38">
        <f t="shared" ref="M26:M27" si="4">IF(SUM(D26:L26)=0,"",IF(SUM(D26:L26)&gt;100,100,SUM(D26:L26)))</f>
        <v>30.39</v>
      </c>
      <c r="N26" s="42"/>
      <c r="O26" s="44" t="str">
        <f>IF(SUM(D26:L26)&gt;100,"^","")</f>
        <v/>
      </c>
    </row>
    <row r="27" spans="2:15" s="31" customFormat="1" ht="15" customHeight="1">
      <c r="B27" s="49" t="s">
        <v>248</v>
      </c>
      <c r="C27" s="37" t="s">
        <v>50</v>
      </c>
      <c r="D27" s="48"/>
      <c r="E27" s="48"/>
      <c r="F27" s="48">
        <v>13.44</v>
      </c>
      <c r="G27" s="48"/>
      <c r="H27" s="48"/>
      <c r="I27" s="48"/>
      <c r="J27" s="48">
        <v>16.95</v>
      </c>
      <c r="K27" s="48"/>
      <c r="L27" s="48"/>
      <c r="M27" s="38">
        <f t="shared" si="4"/>
        <v>30.39</v>
      </c>
      <c r="N27" s="50" t="str">
        <f>IF(M26&lt;&gt;M27,".","")</f>
        <v/>
      </c>
      <c r="O27" s="43" t="str">
        <f>IF(SUM(D27:L27)&gt;100,"^","")</f>
        <v/>
      </c>
    </row>
    <row r="28" spans="2:15" s="31" customFormat="1" ht="15" customHeight="1">
      <c r="B28" s="81" t="s">
        <v>246</v>
      </c>
      <c r="C28" s="78" t="s">
        <v>26</v>
      </c>
      <c r="D28" s="79"/>
      <c r="E28" s="79"/>
      <c r="F28" s="79">
        <v>13.44</v>
      </c>
      <c r="G28" s="79"/>
      <c r="H28" s="79"/>
      <c r="I28" s="79"/>
      <c r="J28" s="79">
        <v>16.95</v>
      </c>
      <c r="K28" s="79"/>
      <c r="L28" s="79"/>
      <c r="M28" s="80">
        <f>IF(SUM(D28:L28)=0,"",IF(SUM(D28:L28)&gt;100,100,SUM(D28:L28)))</f>
        <v>30.39</v>
      </c>
      <c r="N28" s="32" t="str">
        <f>IF(AND(M28&lt;&gt;"",OR(M26&lt;&gt;M27,M27&lt;&gt;M28)),"*","")</f>
        <v/>
      </c>
      <c r="O28" s="45" t="str">
        <f>IF(SUM(D28:L28)=0,"",IF(SUM(D28:L28)&gt;100,"^",IF(SUM(D28:L28)&lt;30,"Ödeme Yok!","")))</f>
        <v/>
      </c>
    </row>
    <row r="29" spans="2:15" ht="3" customHeight="1">
      <c r="B29" s="33"/>
      <c r="C29" s="39"/>
      <c r="D29" s="39"/>
      <c r="E29" s="39"/>
      <c r="F29" s="39"/>
      <c r="G29" s="39"/>
      <c r="H29" s="39"/>
      <c r="I29" s="39"/>
      <c r="J29" s="39"/>
      <c r="K29" s="39"/>
      <c r="L29" s="39"/>
      <c r="M29" s="39"/>
      <c r="N29" s="42"/>
    </row>
    <row r="30" spans="2:15" s="31" customFormat="1" ht="15" customHeight="1">
      <c r="B30" s="47" t="s">
        <v>47</v>
      </c>
      <c r="C30" s="37" t="s">
        <v>30</v>
      </c>
      <c r="D30" s="48"/>
      <c r="E30" s="48"/>
      <c r="F30" s="48">
        <v>25.44</v>
      </c>
      <c r="G30" s="48"/>
      <c r="H30" s="48"/>
      <c r="I30" s="48"/>
      <c r="J30" s="48">
        <v>5.7</v>
      </c>
      <c r="K30" s="48"/>
      <c r="L30" s="48"/>
      <c r="M30" s="38">
        <f t="shared" ref="M30:M31" si="5">IF(SUM(D30:L30)=0,"",IF(SUM(D30:L30)&gt;100,100,SUM(D30:L30)))</f>
        <v>31.14</v>
      </c>
      <c r="N30" s="42"/>
      <c r="O30" s="44" t="str">
        <f>IF(SUM(D30:L30)&gt;100,"^","")</f>
        <v/>
      </c>
    </row>
    <row r="31" spans="2:15" s="31" customFormat="1" ht="15" customHeight="1">
      <c r="B31" s="49" t="s">
        <v>249</v>
      </c>
      <c r="C31" s="37" t="s">
        <v>50</v>
      </c>
      <c r="D31" s="48"/>
      <c r="E31" s="48"/>
      <c r="F31" s="48">
        <v>25.44</v>
      </c>
      <c r="G31" s="48"/>
      <c r="H31" s="48"/>
      <c r="I31" s="48"/>
      <c r="J31" s="48">
        <v>5.7</v>
      </c>
      <c r="K31" s="48"/>
      <c r="L31" s="48"/>
      <c r="M31" s="38">
        <f t="shared" si="5"/>
        <v>31.14</v>
      </c>
      <c r="N31" s="50" t="str">
        <f>IF(M30&lt;&gt;M31,".","")</f>
        <v/>
      </c>
      <c r="O31" s="43" t="str">
        <f>IF(SUM(D31:L31)&gt;100,"^","")</f>
        <v/>
      </c>
    </row>
    <row r="32" spans="2:15" s="31" customFormat="1" ht="15" customHeight="1">
      <c r="B32" s="81" t="s">
        <v>246</v>
      </c>
      <c r="C32" s="78" t="s">
        <v>26</v>
      </c>
      <c r="D32" s="79"/>
      <c r="E32" s="79"/>
      <c r="F32" s="79">
        <v>25.44</v>
      </c>
      <c r="G32" s="79"/>
      <c r="H32" s="79"/>
      <c r="I32" s="79"/>
      <c r="J32" s="79">
        <v>5.7</v>
      </c>
      <c r="K32" s="79"/>
      <c r="L32" s="79"/>
      <c r="M32" s="80">
        <f>IF(SUM(D32:L32)=0,"",IF(SUM(D32:L32)&gt;100,100,SUM(D32:L32)))</f>
        <v>31.14</v>
      </c>
      <c r="N32" s="32" t="str">
        <f>IF(AND(M32&lt;&gt;"",OR(M30&lt;&gt;M31,M31&lt;&gt;M32)),"*","")</f>
        <v/>
      </c>
      <c r="O32" s="45" t="str">
        <f>IF(SUM(D32:L32)=0,"",IF(SUM(D32:L32)&gt;100,"^",IF(SUM(D32:L32)&lt;30,"Ödeme Yok!","")))</f>
        <v/>
      </c>
    </row>
    <row r="33" spans="2:15" ht="3" customHeight="1">
      <c r="B33" s="33"/>
      <c r="C33" s="39"/>
      <c r="D33" s="39"/>
      <c r="E33" s="39"/>
      <c r="F33" s="39"/>
      <c r="G33" s="39"/>
      <c r="H33" s="39"/>
      <c r="I33" s="39"/>
      <c r="J33" s="39"/>
      <c r="K33" s="39"/>
      <c r="L33" s="39"/>
      <c r="M33" s="39"/>
      <c r="N33" s="42"/>
    </row>
    <row r="34" spans="2:15" s="31" customFormat="1" ht="15" customHeight="1">
      <c r="B34" s="47" t="s">
        <v>22</v>
      </c>
      <c r="C34" s="37" t="s">
        <v>30</v>
      </c>
      <c r="D34" s="48"/>
      <c r="E34" s="48"/>
      <c r="F34" s="48">
        <v>30</v>
      </c>
      <c r="G34" s="48"/>
      <c r="H34" s="48"/>
      <c r="I34" s="48"/>
      <c r="J34" s="48">
        <v>6.3</v>
      </c>
      <c r="K34" s="48"/>
      <c r="L34" s="48"/>
      <c r="M34" s="38">
        <f t="shared" ref="M34:M35" si="6">IF(SUM(D34:L34)=0,"",IF(SUM(D34:L34)&gt;100,100,SUM(D34:L34)))</f>
        <v>36.299999999999997</v>
      </c>
      <c r="N34" s="42"/>
      <c r="O34" s="44" t="str">
        <f>IF(SUM(D34:L34)&gt;100,"^","")</f>
        <v/>
      </c>
    </row>
    <row r="35" spans="2:15" s="31" customFormat="1" ht="15" customHeight="1">
      <c r="B35" s="49" t="s">
        <v>250</v>
      </c>
      <c r="C35" s="37" t="s">
        <v>50</v>
      </c>
      <c r="D35" s="48"/>
      <c r="E35" s="48"/>
      <c r="F35" s="48">
        <v>30</v>
      </c>
      <c r="G35" s="48"/>
      <c r="H35" s="48"/>
      <c r="I35" s="48"/>
      <c r="J35" s="48">
        <v>5.7</v>
      </c>
      <c r="K35" s="48"/>
      <c r="L35" s="48"/>
      <c r="M35" s="38">
        <f t="shared" si="6"/>
        <v>35.700000000000003</v>
      </c>
      <c r="N35" s="50" t="str">
        <f>IF(M34&lt;&gt;M35,".","")</f>
        <v>.</v>
      </c>
      <c r="O35" s="43" t="str">
        <f>IF(SUM(D35:L35)&gt;100,"^","")</f>
        <v/>
      </c>
    </row>
    <row r="36" spans="2:15" s="31" customFormat="1" ht="15" customHeight="1">
      <c r="B36" s="81" t="s">
        <v>246</v>
      </c>
      <c r="C36" s="78" t="s">
        <v>26</v>
      </c>
      <c r="D36" s="79"/>
      <c r="E36" s="79"/>
      <c r="F36" s="79">
        <v>30</v>
      </c>
      <c r="G36" s="79"/>
      <c r="H36" s="79"/>
      <c r="I36" s="79"/>
      <c r="J36" s="79">
        <v>5.7</v>
      </c>
      <c r="K36" s="79"/>
      <c r="L36" s="79"/>
      <c r="M36" s="80">
        <f>IF(SUM(D36:L36)=0,"",IF(SUM(D36:L36)&gt;100,100,SUM(D36:L36)))</f>
        <v>35.700000000000003</v>
      </c>
      <c r="N36" s="32" t="str">
        <f>IF(AND(M36&lt;&gt;"",OR(M34&lt;&gt;M35,M35&lt;&gt;M36)),"*","")</f>
        <v>*</v>
      </c>
      <c r="O36" s="45" t="str">
        <f>IF(SUM(D36:L36)=0,"",IF(SUM(D36:L36)&gt;100,"^",IF(SUM(D36:L36)&lt;30,"Ödeme Yok!","")))</f>
        <v/>
      </c>
    </row>
    <row r="37" spans="2:15" ht="3" customHeight="1">
      <c r="B37" s="33"/>
      <c r="C37" s="39"/>
      <c r="D37" s="39"/>
      <c r="E37" s="39"/>
      <c r="F37" s="39"/>
      <c r="G37" s="39"/>
      <c r="H37" s="39"/>
      <c r="I37" s="39"/>
      <c r="J37" s="39"/>
      <c r="K37" s="39"/>
      <c r="L37" s="39"/>
      <c r="M37" s="39"/>
      <c r="N37" s="42"/>
    </row>
    <row r="38" spans="2:15" s="31" customFormat="1" ht="15" customHeight="1">
      <c r="B38" s="47" t="s">
        <v>127</v>
      </c>
      <c r="C38" s="37" t="s">
        <v>30</v>
      </c>
      <c r="D38" s="48"/>
      <c r="E38" s="48"/>
      <c r="F38" s="48">
        <v>9</v>
      </c>
      <c r="G38" s="48"/>
      <c r="H38" s="48"/>
      <c r="I38" s="48"/>
      <c r="J38" s="48">
        <v>30</v>
      </c>
      <c r="K38" s="48"/>
      <c r="L38" s="48"/>
      <c r="M38" s="38">
        <f t="shared" ref="M38:M39" si="7">IF(SUM(D38:L38)=0,"",IF(SUM(D38:L38)&gt;100,100,SUM(D38:L38)))</f>
        <v>39</v>
      </c>
      <c r="N38" s="42"/>
      <c r="O38" s="44" t="str">
        <f>IF(SUM(D38:L38)&gt;100,"^","")</f>
        <v/>
      </c>
    </row>
    <row r="39" spans="2:15" s="31" customFormat="1" ht="15" customHeight="1">
      <c r="B39" s="49" t="s">
        <v>251</v>
      </c>
      <c r="C39" s="37" t="s">
        <v>50</v>
      </c>
      <c r="D39" s="48"/>
      <c r="E39" s="48"/>
      <c r="F39" s="48">
        <v>9</v>
      </c>
      <c r="G39" s="48"/>
      <c r="H39" s="48"/>
      <c r="I39" s="48"/>
      <c r="J39" s="48">
        <v>30</v>
      </c>
      <c r="K39" s="48"/>
      <c r="L39" s="48"/>
      <c r="M39" s="38">
        <f t="shared" si="7"/>
        <v>39</v>
      </c>
      <c r="N39" s="50" t="str">
        <f>IF(M38&lt;&gt;M39,".","")</f>
        <v/>
      </c>
      <c r="O39" s="43" t="str">
        <f>IF(SUM(D39:L39)&gt;100,"^","")</f>
        <v/>
      </c>
    </row>
    <row r="40" spans="2:15" s="31" customFormat="1" ht="15" customHeight="1">
      <c r="B40" s="81" t="s">
        <v>252</v>
      </c>
      <c r="C40" s="78" t="s">
        <v>26</v>
      </c>
      <c r="D40" s="79"/>
      <c r="E40" s="79"/>
      <c r="F40" s="79">
        <v>9</v>
      </c>
      <c r="G40" s="79"/>
      <c r="H40" s="79"/>
      <c r="I40" s="79"/>
      <c r="J40" s="79">
        <v>30</v>
      </c>
      <c r="K40" s="79"/>
      <c r="L40" s="79"/>
      <c r="M40" s="80">
        <f>IF(SUM(D40:L40)=0,"",IF(SUM(D40:L40)&gt;100,100,SUM(D40:L40)))</f>
        <v>39</v>
      </c>
      <c r="N40" s="32" t="str">
        <f>IF(AND(M40&lt;&gt;"",OR(M38&lt;&gt;M39,M39&lt;&gt;M40)),"*","")</f>
        <v/>
      </c>
      <c r="O40" s="45" t="str">
        <f>IF(SUM(D40:L40)=0,"",IF(SUM(D40:L40)&gt;100,"^",IF(SUM(D40:L40)&lt;30,"Ödeme Yok!","")))</f>
        <v/>
      </c>
    </row>
    <row r="41" spans="2:15" ht="3" customHeight="1">
      <c r="B41" s="33"/>
      <c r="C41" s="39"/>
      <c r="D41" s="39"/>
      <c r="E41" s="39"/>
      <c r="F41" s="39"/>
      <c r="G41" s="39"/>
      <c r="H41" s="39"/>
      <c r="I41" s="39"/>
      <c r="J41" s="39"/>
      <c r="K41" s="39"/>
      <c r="L41" s="39"/>
      <c r="M41" s="39"/>
      <c r="N41" s="42"/>
    </row>
    <row r="42" spans="2:15" s="31" customFormat="1" ht="15" customHeight="1">
      <c r="B42" s="47" t="s">
        <v>47</v>
      </c>
      <c r="C42" s="37" t="s">
        <v>30</v>
      </c>
      <c r="D42" s="48"/>
      <c r="E42" s="48"/>
      <c r="F42" s="48">
        <v>17.28</v>
      </c>
      <c r="G42" s="48"/>
      <c r="H42" s="48"/>
      <c r="I42" s="48"/>
      <c r="J42" s="48">
        <v>30</v>
      </c>
      <c r="K42" s="48"/>
      <c r="L42" s="48"/>
      <c r="M42" s="38">
        <f t="shared" ref="M42:M43" si="8">IF(SUM(D42:L42)=0,"",IF(SUM(D42:L42)&gt;100,100,SUM(D42:L42)))</f>
        <v>47.28</v>
      </c>
      <c r="N42" s="42"/>
      <c r="O42" s="44" t="str">
        <f>IF(SUM(D42:L42)&gt;100,"^","")</f>
        <v/>
      </c>
    </row>
    <row r="43" spans="2:15" s="31" customFormat="1" ht="15" customHeight="1">
      <c r="B43" s="49" t="s">
        <v>150</v>
      </c>
      <c r="C43" s="37" t="s">
        <v>50</v>
      </c>
      <c r="D43" s="48"/>
      <c r="E43" s="48"/>
      <c r="F43" s="48">
        <v>17.28</v>
      </c>
      <c r="G43" s="48"/>
      <c r="H43" s="48"/>
      <c r="I43" s="48"/>
      <c r="J43" s="48">
        <v>30</v>
      </c>
      <c r="K43" s="48"/>
      <c r="L43" s="48"/>
      <c r="M43" s="38">
        <f t="shared" si="8"/>
        <v>47.28</v>
      </c>
      <c r="N43" s="50" t="str">
        <f>IF(M42&lt;&gt;M43,".","")</f>
        <v/>
      </c>
      <c r="O43" s="43" t="str">
        <f>IF(SUM(D43:L43)&gt;100,"^","")</f>
        <v/>
      </c>
    </row>
    <row r="44" spans="2:15" s="31" customFormat="1" ht="15" customHeight="1">
      <c r="B44" s="81" t="s">
        <v>252</v>
      </c>
      <c r="C44" s="78" t="s">
        <v>26</v>
      </c>
      <c r="D44" s="79"/>
      <c r="E44" s="79"/>
      <c r="F44" s="79">
        <v>17.28</v>
      </c>
      <c r="G44" s="79"/>
      <c r="H44" s="79"/>
      <c r="I44" s="79"/>
      <c r="J44" s="79">
        <v>30</v>
      </c>
      <c r="K44" s="79"/>
      <c r="L44" s="79"/>
      <c r="M44" s="80">
        <f>IF(SUM(D44:L44)=0,"",IF(SUM(D44:L44)&gt;100,100,SUM(D44:L44)))</f>
        <v>47.28</v>
      </c>
      <c r="N44" s="32" t="str">
        <f>IF(AND(M44&lt;&gt;"",OR(M42&lt;&gt;M43,M43&lt;&gt;M44)),"*","")</f>
        <v/>
      </c>
      <c r="O44" s="45" t="str">
        <f>IF(SUM(D44:L44)=0,"",IF(SUM(D44:L44)&gt;100,"^",IF(SUM(D44:L44)&lt;30,"Ödeme Yok!","")))</f>
        <v/>
      </c>
    </row>
    <row r="45" spans="2:15" ht="3" customHeight="1">
      <c r="B45" s="33"/>
      <c r="C45" s="39"/>
      <c r="D45" s="39"/>
      <c r="E45" s="39"/>
      <c r="F45" s="39"/>
      <c r="G45" s="39"/>
      <c r="H45" s="39"/>
      <c r="I45" s="39"/>
      <c r="J45" s="39"/>
      <c r="K45" s="39"/>
      <c r="L45" s="39"/>
      <c r="M45" s="39"/>
      <c r="N45" s="42"/>
    </row>
    <row r="46" spans="2:15" s="31" customFormat="1" ht="15" customHeight="1">
      <c r="B46" s="47" t="s">
        <v>47</v>
      </c>
      <c r="C46" s="37" t="s">
        <v>30</v>
      </c>
      <c r="D46" s="48"/>
      <c r="E46" s="48"/>
      <c r="F46" s="48">
        <v>30</v>
      </c>
      <c r="G46" s="48"/>
      <c r="H46" s="48"/>
      <c r="I46" s="48"/>
      <c r="J46" s="48">
        <v>0.9</v>
      </c>
      <c r="K46" s="48">
        <v>6.6</v>
      </c>
      <c r="L46" s="48"/>
      <c r="M46" s="38">
        <f t="shared" ref="M46:M47" si="9">IF(SUM(D46:L46)=0,"",IF(SUM(D46:L46)&gt;100,100,SUM(D46:L46)))</f>
        <v>37.5</v>
      </c>
      <c r="N46" s="42"/>
      <c r="O46" s="44" t="str">
        <f>IF(SUM(D46:L46)&gt;100,"^","")</f>
        <v/>
      </c>
    </row>
    <row r="47" spans="2:15" s="31" customFormat="1" ht="15" customHeight="1">
      <c r="B47" s="49" t="s">
        <v>253</v>
      </c>
      <c r="C47" s="37" t="s">
        <v>50</v>
      </c>
      <c r="D47" s="48"/>
      <c r="E47" s="48"/>
      <c r="F47" s="48">
        <v>30</v>
      </c>
      <c r="G47" s="48"/>
      <c r="H47" s="48"/>
      <c r="I47" s="48"/>
      <c r="J47" s="48">
        <v>0.9</v>
      </c>
      <c r="K47" s="48">
        <v>6.6</v>
      </c>
      <c r="L47" s="48"/>
      <c r="M47" s="38">
        <f t="shared" si="9"/>
        <v>37.5</v>
      </c>
      <c r="N47" s="50" t="str">
        <f>IF(M46&lt;&gt;M47,".","")</f>
        <v/>
      </c>
      <c r="O47" s="43" t="str">
        <f>IF(SUM(D47:L47)&gt;100,"^","")</f>
        <v/>
      </c>
    </row>
    <row r="48" spans="2:15" s="31" customFormat="1" ht="15" customHeight="1">
      <c r="B48" s="81" t="s">
        <v>252</v>
      </c>
      <c r="C48" s="78" t="s">
        <v>26</v>
      </c>
      <c r="D48" s="79"/>
      <c r="E48" s="79"/>
      <c r="F48" s="79">
        <v>30</v>
      </c>
      <c r="G48" s="79"/>
      <c r="H48" s="79"/>
      <c r="I48" s="79"/>
      <c r="J48" s="79">
        <v>0.9</v>
      </c>
      <c r="K48" s="79">
        <v>0</v>
      </c>
      <c r="L48" s="79"/>
      <c r="M48" s="80">
        <f>IF(SUM(D48:L48)=0,"",IF(SUM(D48:L48)&gt;100,100,SUM(D48:L48)))</f>
        <v>30.9</v>
      </c>
      <c r="N48" s="32" t="str">
        <f>IF(AND(M48&lt;&gt;"",OR(M46&lt;&gt;M47,M47&lt;&gt;M48)),"*","")</f>
        <v>*</v>
      </c>
      <c r="O48" s="45" t="str">
        <f>IF(SUM(D48:L48)=0,"",IF(SUM(D48:L48)&gt;100,"^",IF(SUM(D48:L48)&lt;30,"Ödeme Yok!","")))</f>
        <v/>
      </c>
    </row>
    <row r="49" spans="2:15" ht="3" customHeight="1">
      <c r="B49" s="33"/>
      <c r="C49" s="39"/>
      <c r="D49" s="39"/>
      <c r="E49" s="39"/>
      <c r="F49" s="39"/>
      <c r="G49" s="39"/>
      <c r="H49" s="39"/>
      <c r="I49" s="39"/>
      <c r="J49" s="39"/>
      <c r="K49" s="39"/>
      <c r="L49" s="39"/>
      <c r="M49" s="39"/>
      <c r="N49" s="42"/>
    </row>
    <row r="50" spans="2:15" s="31" customFormat="1" ht="15" customHeight="1">
      <c r="B50" s="47" t="s">
        <v>127</v>
      </c>
      <c r="C50" s="37" t="s">
        <v>30</v>
      </c>
      <c r="D50" s="48"/>
      <c r="E50" s="48"/>
      <c r="F50" s="48">
        <v>3.06</v>
      </c>
      <c r="G50" s="48"/>
      <c r="H50" s="48"/>
      <c r="I50" s="48"/>
      <c r="J50" s="48">
        <v>30</v>
      </c>
      <c r="K50" s="48"/>
      <c r="L50" s="48"/>
      <c r="M50" s="38">
        <f t="shared" ref="M50:M51" si="10">IF(SUM(D50:L50)=0,"",IF(SUM(D50:L50)&gt;100,100,SUM(D50:L50)))</f>
        <v>33.06</v>
      </c>
      <c r="N50" s="42"/>
      <c r="O50" s="44" t="str">
        <f>IF(SUM(D50:L50)&gt;100,"^","")</f>
        <v/>
      </c>
    </row>
    <row r="51" spans="2:15" s="31" customFormat="1" ht="15" customHeight="1">
      <c r="B51" s="49" t="s">
        <v>254</v>
      </c>
      <c r="C51" s="37" t="s">
        <v>50</v>
      </c>
      <c r="D51" s="48"/>
      <c r="E51" s="48"/>
      <c r="F51" s="48">
        <v>3.06</v>
      </c>
      <c r="G51" s="48"/>
      <c r="H51" s="48"/>
      <c r="I51" s="48"/>
      <c r="J51" s="48">
        <v>30</v>
      </c>
      <c r="K51" s="48"/>
      <c r="L51" s="48"/>
      <c r="M51" s="38">
        <f t="shared" si="10"/>
        <v>33.06</v>
      </c>
      <c r="N51" s="50" t="str">
        <f>IF(M50&lt;&gt;M51,".","")</f>
        <v/>
      </c>
      <c r="O51" s="43" t="str">
        <f>IF(SUM(D51:L51)&gt;100,"^","")</f>
        <v/>
      </c>
    </row>
    <row r="52" spans="2:15" s="31" customFormat="1" ht="15" customHeight="1">
      <c r="B52" s="81" t="s">
        <v>255</v>
      </c>
      <c r="C52" s="78" t="s">
        <v>26</v>
      </c>
      <c r="D52" s="79"/>
      <c r="E52" s="79"/>
      <c r="F52" s="79">
        <v>3.06</v>
      </c>
      <c r="G52" s="79"/>
      <c r="H52" s="79"/>
      <c r="I52" s="79"/>
      <c r="J52" s="79">
        <v>30</v>
      </c>
      <c r="K52" s="79"/>
      <c r="L52" s="79"/>
      <c r="M52" s="80">
        <f>IF(SUM(D52:L52)=0,"",IF(SUM(D52:L52)&gt;100,100,SUM(D52:L52)))</f>
        <v>33.06</v>
      </c>
      <c r="N52" s="32" t="str">
        <f>IF(AND(M52&lt;&gt;"",OR(M50&lt;&gt;M51,M51&lt;&gt;M52)),"*","")</f>
        <v/>
      </c>
      <c r="O52" s="45" t="str">
        <f>IF(SUM(D52:L52)=0,"",IF(SUM(D52:L52)&gt;100,"^",IF(SUM(D52:L52)&lt;30,"Ödeme Yok!","")))</f>
        <v/>
      </c>
    </row>
    <row r="53" spans="2:15" ht="3" customHeight="1">
      <c r="B53" s="33"/>
      <c r="C53" s="39"/>
      <c r="D53" s="39"/>
      <c r="E53" s="39"/>
      <c r="F53" s="39"/>
      <c r="G53" s="39"/>
      <c r="H53" s="39"/>
      <c r="I53" s="39"/>
      <c r="J53" s="39"/>
      <c r="K53" s="39"/>
      <c r="L53" s="39"/>
      <c r="M53" s="39"/>
      <c r="N53" s="42"/>
    </row>
    <row r="54" spans="2:15" s="31" customFormat="1" ht="15" customHeight="1">
      <c r="B54" s="47" t="s">
        <v>127</v>
      </c>
      <c r="C54" s="37" t="s">
        <v>30</v>
      </c>
      <c r="D54" s="48"/>
      <c r="E54" s="48"/>
      <c r="F54" s="48">
        <v>3.6</v>
      </c>
      <c r="G54" s="48"/>
      <c r="H54" s="48"/>
      <c r="I54" s="48"/>
      <c r="J54" s="48">
        <v>30</v>
      </c>
      <c r="K54" s="48"/>
      <c r="L54" s="48"/>
      <c r="M54" s="38">
        <f t="shared" ref="M54:M55" si="11">IF(SUM(D54:L54)=0,"",IF(SUM(D54:L54)&gt;100,100,SUM(D54:L54)))</f>
        <v>33.6</v>
      </c>
      <c r="N54" s="42"/>
      <c r="O54" s="44" t="str">
        <f>IF(SUM(D54:L54)&gt;100,"^","")</f>
        <v/>
      </c>
    </row>
    <row r="55" spans="2:15" s="31" customFormat="1" ht="15" customHeight="1">
      <c r="B55" s="49" t="s">
        <v>256</v>
      </c>
      <c r="C55" s="37" t="s">
        <v>50</v>
      </c>
      <c r="D55" s="48"/>
      <c r="E55" s="48"/>
      <c r="F55" s="48">
        <v>0</v>
      </c>
      <c r="G55" s="48"/>
      <c r="H55" s="48"/>
      <c r="I55" s="48"/>
      <c r="J55" s="48">
        <v>30</v>
      </c>
      <c r="K55" s="48"/>
      <c r="L55" s="48"/>
      <c r="M55" s="38">
        <f t="shared" si="11"/>
        <v>30</v>
      </c>
      <c r="N55" s="50" t="str">
        <f>IF(M54&lt;&gt;M55,".","")</f>
        <v>.</v>
      </c>
      <c r="O55" s="43" t="str">
        <f>IF(SUM(D55:L55)&gt;100,"^","")</f>
        <v/>
      </c>
    </row>
    <row r="56" spans="2:15" s="31" customFormat="1" ht="15" customHeight="1">
      <c r="B56" s="81" t="s">
        <v>255</v>
      </c>
      <c r="C56" s="78" t="s">
        <v>26</v>
      </c>
      <c r="D56" s="79"/>
      <c r="E56" s="79"/>
      <c r="F56" s="79">
        <v>0</v>
      </c>
      <c r="G56" s="79"/>
      <c r="H56" s="79"/>
      <c r="I56" s="79"/>
      <c r="J56" s="79">
        <v>30</v>
      </c>
      <c r="K56" s="79"/>
      <c r="L56" s="79"/>
      <c r="M56" s="80">
        <f>IF(SUM(D56:L56)=0,"",IF(SUM(D56:L56)&gt;100,100,SUM(D56:L56)))</f>
        <v>30</v>
      </c>
      <c r="N56" s="32" t="str">
        <f>IF(AND(M56&lt;&gt;"",OR(M54&lt;&gt;M55,M55&lt;&gt;M56)),"*","")</f>
        <v>*</v>
      </c>
      <c r="O56" s="45" t="str">
        <f>IF(SUM(D56:L56)=0,"",IF(SUM(D56:L56)&gt;100,"^",IF(SUM(D56:L56)&lt;30,"Ödeme Yok!","")))</f>
        <v/>
      </c>
    </row>
    <row r="57" spans="2:15" ht="3" customHeight="1">
      <c r="B57" s="33"/>
      <c r="C57" s="39"/>
      <c r="D57" s="39"/>
      <c r="E57" s="39"/>
      <c r="F57" s="39"/>
      <c r="G57" s="39"/>
      <c r="H57" s="39"/>
      <c r="I57" s="39"/>
      <c r="J57" s="39"/>
      <c r="K57" s="39"/>
      <c r="L57" s="39"/>
      <c r="M57" s="39"/>
      <c r="N57" s="42"/>
    </row>
    <row r="58" spans="2:15" s="31" customFormat="1" ht="15" customHeight="1">
      <c r="B58" s="47" t="s">
        <v>127</v>
      </c>
      <c r="C58" s="37" t="s">
        <v>30</v>
      </c>
      <c r="D58" s="48"/>
      <c r="E58" s="48"/>
      <c r="F58" s="48">
        <v>14.4</v>
      </c>
      <c r="G58" s="48"/>
      <c r="H58" s="48"/>
      <c r="I58" s="48"/>
      <c r="J58" s="48">
        <v>30</v>
      </c>
      <c r="K58" s="48">
        <v>18</v>
      </c>
      <c r="L58" s="48"/>
      <c r="M58" s="38">
        <f t="shared" ref="M58:M59" si="12">IF(SUM(D58:L58)=0,"",IF(SUM(D58:L58)&gt;100,100,SUM(D58:L58)))</f>
        <v>62.4</v>
      </c>
      <c r="N58" s="42"/>
      <c r="O58" s="44" t="str">
        <f>IF(SUM(D58:L58)&gt;100,"^","")</f>
        <v/>
      </c>
    </row>
    <row r="59" spans="2:15" s="31" customFormat="1" ht="15" customHeight="1">
      <c r="B59" s="49" t="s">
        <v>257</v>
      </c>
      <c r="C59" s="37" t="s">
        <v>50</v>
      </c>
      <c r="D59" s="48"/>
      <c r="E59" s="48"/>
      <c r="F59" s="48">
        <v>0</v>
      </c>
      <c r="G59" s="48"/>
      <c r="H59" s="48"/>
      <c r="I59" s="48"/>
      <c r="J59" s="48">
        <v>30</v>
      </c>
      <c r="K59" s="48">
        <v>0</v>
      </c>
      <c r="L59" s="48"/>
      <c r="M59" s="38">
        <f t="shared" si="12"/>
        <v>30</v>
      </c>
      <c r="N59" s="50" t="str">
        <f>IF(M58&lt;&gt;M59,".","")</f>
        <v>.</v>
      </c>
      <c r="O59" s="43" t="str">
        <f>IF(SUM(D59:L59)&gt;100,"^","")</f>
        <v/>
      </c>
    </row>
    <row r="60" spans="2:15" s="31" customFormat="1" ht="15" customHeight="1">
      <c r="B60" s="81" t="s">
        <v>255</v>
      </c>
      <c r="C60" s="78" t="s">
        <v>26</v>
      </c>
      <c r="D60" s="79"/>
      <c r="E60" s="79"/>
      <c r="F60" s="79">
        <v>0</v>
      </c>
      <c r="G60" s="79"/>
      <c r="H60" s="79"/>
      <c r="I60" s="79"/>
      <c r="J60" s="79">
        <v>30</v>
      </c>
      <c r="K60" s="79">
        <v>0</v>
      </c>
      <c r="L60" s="79"/>
      <c r="M60" s="80">
        <f>IF(SUM(D60:L60)=0,"",IF(SUM(D60:L60)&gt;100,100,SUM(D60:L60)))</f>
        <v>30</v>
      </c>
      <c r="N60" s="32" t="str">
        <f>IF(AND(M60&lt;&gt;"",OR(M58&lt;&gt;M59,M59&lt;&gt;M60)),"*","")</f>
        <v>*</v>
      </c>
      <c r="O60" s="45" t="str">
        <f>IF(SUM(D60:L60)=0,"",IF(SUM(D60:L60)&gt;100,"^",IF(SUM(D60:L60)&lt;30,"Ödeme Yok!","")))</f>
        <v/>
      </c>
    </row>
    <row r="61" spans="2:15" ht="3" customHeight="1">
      <c r="B61" s="33"/>
      <c r="C61" s="39"/>
      <c r="D61" s="39"/>
      <c r="E61" s="39"/>
      <c r="F61" s="39"/>
      <c r="G61" s="39"/>
      <c r="H61" s="39"/>
      <c r="I61" s="39"/>
      <c r="J61" s="39"/>
      <c r="K61" s="39"/>
      <c r="L61" s="39"/>
      <c r="M61" s="39"/>
      <c r="N61" s="42"/>
    </row>
    <row r="62" spans="2:15" s="31" customFormat="1" ht="15" customHeight="1">
      <c r="B62" s="47" t="s">
        <v>127</v>
      </c>
      <c r="C62" s="37" t="s">
        <v>30</v>
      </c>
      <c r="D62" s="48"/>
      <c r="E62" s="48"/>
      <c r="F62" s="48">
        <v>6.78</v>
      </c>
      <c r="G62" s="48"/>
      <c r="H62" s="48"/>
      <c r="I62" s="48"/>
      <c r="J62" s="48">
        <v>30</v>
      </c>
      <c r="K62" s="48"/>
      <c r="L62" s="48"/>
      <c r="M62" s="38">
        <f t="shared" ref="M62:M63" si="13">IF(SUM(D62:L62)=0,"",IF(SUM(D62:L62)&gt;100,100,SUM(D62:L62)))</f>
        <v>36.78</v>
      </c>
      <c r="N62" s="42"/>
      <c r="O62" s="44" t="str">
        <f>IF(SUM(D62:L62)&gt;100,"^","")</f>
        <v/>
      </c>
    </row>
    <row r="63" spans="2:15" s="31" customFormat="1" ht="15" customHeight="1">
      <c r="B63" s="49" t="s">
        <v>397</v>
      </c>
      <c r="C63" s="37" t="s">
        <v>50</v>
      </c>
      <c r="D63" s="48"/>
      <c r="E63" s="48"/>
      <c r="F63" s="48"/>
      <c r="G63" s="48"/>
      <c r="H63" s="48"/>
      <c r="I63" s="48"/>
      <c r="J63" s="48"/>
      <c r="K63" s="48"/>
      <c r="L63" s="48"/>
      <c r="M63" s="38" t="str">
        <f t="shared" si="13"/>
        <v/>
      </c>
      <c r="N63" s="50" t="str">
        <f>IF(M62&lt;&gt;M63,".","")</f>
        <v>.</v>
      </c>
      <c r="O63" s="43" t="str">
        <f>IF(SUM(D63:L63)&gt;100,"^","")</f>
        <v/>
      </c>
    </row>
    <row r="64" spans="2:15" s="31" customFormat="1" ht="15" customHeight="1">
      <c r="B64" s="81" t="s">
        <v>255</v>
      </c>
      <c r="C64" s="78" t="s">
        <v>26</v>
      </c>
      <c r="D64" s="79"/>
      <c r="E64" s="79"/>
      <c r="F64" s="79">
        <v>3.9</v>
      </c>
      <c r="G64" s="79"/>
      <c r="H64" s="79"/>
      <c r="I64" s="79"/>
      <c r="J64" s="79">
        <v>0</v>
      </c>
      <c r="K64" s="79"/>
      <c r="L64" s="79"/>
      <c r="M64" s="80">
        <f>IF(SUM(D64:L64)=0,"",IF(SUM(D64:L64)&gt;100,100,SUM(D64:L64)))</f>
        <v>3.9</v>
      </c>
      <c r="N64" s="32" t="str">
        <f>IF(AND(M64&lt;&gt;"",OR(M62&lt;&gt;M63,M63&lt;&gt;M64)),"*","")</f>
        <v>*</v>
      </c>
      <c r="O64" s="45" t="str">
        <f>IF(SUM(D64:L64)=0,"",IF(SUM(D64:L64)&gt;100,"^",IF(SUM(D64:L64)&lt;30,"Ödeme Yok!","")))</f>
        <v>Ödeme Yok!</v>
      </c>
    </row>
    <row r="65" spans="2:15" ht="3" customHeight="1">
      <c r="B65" s="33"/>
      <c r="C65" s="39"/>
      <c r="D65" s="39"/>
      <c r="E65" s="39"/>
      <c r="F65" s="39"/>
      <c r="G65" s="39"/>
      <c r="H65" s="39"/>
      <c r="I65" s="39"/>
      <c r="J65" s="39"/>
      <c r="K65" s="39"/>
      <c r="L65" s="39"/>
      <c r="M65" s="39"/>
      <c r="N65" s="42"/>
    </row>
    <row r="66" spans="2:15" s="31" customFormat="1" ht="15" customHeight="1">
      <c r="B66" s="47" t="s">
        <v>128</v>
      </c>
      <c r="C66" s="37" t="s">
        <v>30</v>
      </c>
      <c r="D66" s="48"/>
      <c r="E66" s="48"/>
      <c r="F66" s="48">
        <v>17.100000000000001</v>
      </c>
      <c r="G66" s="48"/>
      <c r="H66" s="48"/>
      <c r="I66" s="48"/>
      <c r="J66" s="48">
        <v>13.8</v>
      </c>
      <c r="K66" s="48">
        <v>7.2</v>
      </c>
      <c r="L66" s="48"/>
      <c r="M66" s="38">
        <f t="shared" ref="M66:M67" si="14">IF(SUM(D66:L66)=0,"",IF(SUM(D66:L66)&gt;100,100,SUM(D66:L66)))</f>
        <v>38.1</v>
      </c>
      <c r="N66" s="42"/>
      <c r="O66" s="44" t="str">
        <f>IF(SUM(D66:L66)&gt;100,"^","")</f>
        <v/>
      </c>
    </row>
    <row r="67" spans="2:15" s="31" customFormat="1" ht="15" customHeight="1">
      <c r="B67" s="49" t="s">
        <v>258</v>
      </c>
      <c r="C67" s="37" t="s">
        <v>50</v>
      </c>
      <c r="D67" s="48"/>
      <c r="E67" s="48"/>
      <c r="F67" s="48">
        <v>17.100000000000001</v>
      </c>
      <c r="G67" s="48"/>
      <c r="H67" s="48"/>
      <c r="I67" s="48"/>
      <c r="J67" s="48">
        <v>13.8</v>
      </c>
      <c r="K67" s="48">
        <v>0</v>
      </c>
      <c r="L67" s="48"/>
      <c r="M67" s="38">
        <f t="shared" si="14"/>
        <v>30.900000000000002</v>
      </c>
      <c r="N67" s="50" t="str">
        <f>IF(M66&lt;&gt;M67,".","")</f>
        <v>.</v>
      </c>
      <c r="O67" s="43" t="str">
        <f>IF(SUM(D67:L67)&gt;100,"^","")</f>
        <v/>
      </c>
    </row>
    <row r="68" spans="2:15" s="31" customFormat="1" ht="15" customHeight="1">
      <c r="B68" s="81" t="s">
        <v>255</v>
      </c>
      <c r="C68" s="78" t="s">
        <v>26</v>
      </c>
      <c r="D68" s="79"/>
      <c r="E68" s="79"/>
      <c r="F68" s="79">
        <v>17.100000000000001</v>
      </c>
      <c r="G68" s="79"/>
      <c r="H68" s="79"/>
      <c r="I68" s="79"/>
      <c r="J68" s="79">
        <v>9.9</v>
      </c>
      <c r="K68" s="79">
        <v>0</v>
      </c>
      <c r="L68" s="79"/>
      <c r="M68" s="80">
        <f>IF(SUM(D68:L68)=0,"",IF(SUM(D68:L68)&gt;100,100,SUM(D68:L68)))</f>
        <v>27</v>
      </c>
      <c r="N68" s="32" t="str">
        <f>IF(AND(M68&lt;&gt;"",OR(M66&lt;&gt;M67,M67&lt;&gt;M68)),"*","")</f>
        <v>*</v>
      </c>
      <c r="O68" s="45" t="str">
        <f>IF(SUM(D68:L68)=0,"",IF(SUM(D68:L68)&gt;100,"^",IF(SUM(D68:L68)&lt;30,"Ödeme Yok!","")))</f>
        <v>Ödeme Yok!</v>
      </c>
    </row>
    <row r="69" spans="2:15" ht="3" customHeight="1">
      <c r="B69" s="33"/>
      <c r="C69" s="39"/>
      <c r="D69" s="39"/>
      <c r="E69" s="39"/>
      <c r="F69" s="39"/>
      <c r="G69" s="39"/>
      <c r="H69" s="39"/>
      <c r="I69" s="39"/>
      <c r="J69" s="39"/>
      <c r="K69" s="39"/>
      <c r="L69" s="39"/>
      <c r="M69" s="39"/>
      <c r="N69" s="42"/>
    </row>
    <row r="70" spans="2:15" s="31" customFormat="1" ht="15" customHeight="1">
      <c r="B70" s="47" t="s">
        <v>128</v>
      </c>
      <c r="C70" s="37" t="s">
        <v>30</v>
      </c>
      <c r="D70" s="48">
        <v>8</v>
      </c>
      <c r="E70" s="48"/>
      <c r="F70" s="48"/>
      <c r="G70" s="48"/>
      <c r="H70" s="48"/>
      <c r="I70" s="48"/>
      <c r="J70" s="48">
        <v>30</v>
      </c>
      <c r="K70" s="48"/>
      <c r="L70" s="48"/>
      <c r="M70" s="38">
        <f t="shared" ref="M70:M71" si="15">IF(SUM(D70:L70)=0,"",IF(SUM(D70:L70)&gt;100,100,SUM(D70:L70)))</f>
        <v>38</v>
      </c>
      <c r="N70" s="42"/>
      <c r="O70" s="44" t="str">
        <f>IF(SUM(D70:L70)&gt;100,"^","")</f>
        <v/>
      </c>
    </row>
    <row r="71" spans="2:15" s="31" customFormat="1" ht="15" customHeight="1">
      <c r="B71" s="49" t="s">
        <v>259</v>
      </c>
      <c r="C71" s="37" t="s">
        <v>50</v>
      </c>
      <c r="D71" s="48">
        <v>8</v>
      </c>
      <c r="E71" s="48"/>
      <c r="F71" s="48"/>
      <c r="G71" s="48"/>
      <c r="H71" s="48"/>
      <c r="I71" s="48"/>
      <c r="J71" s="48">
        <v>30</v>
      </c>
      <c r="K71" s="48"/>
      <c r="L71" s="48"/>
      <c r="M71" s="38">
        <f t="shared" si="15"/>
        <v>38</v>
      </c>
      <c r="N71" s="50" t="str">
        <f>IF(M70&lt;&gt;M71,".","")</f>
        <v/>
      </c>
      <c r="O71" s="43" t="str">
        <f>IF(SUM(D71:L71)&gt;100,"^","")</f>
        <v/>
      </c>
    </row>
    <row r="72" spans="2:15" s="31" customFormat="1" ht="15" customHeight="1">
      <c r="B72" s="81" t="s">
        <v>255</v>
      </c>
      <c r="C72" s="78" t="s">
        <v>26</v>
      </c>
      <c r="D72" s="79">
        <v>8</v>
      </c>
      <c r="E72" s="79"/>
      <c r="F72" s="79"/>
      <c r="G72" s="79"/>
      <c r="H72" s="79"/>
      <c r="I72" s="79"/>
      <c r="J72" s="79">
        <v>30</v>
      </c>
      <c r="K72" s="79"/>
      <c r="L72" s="79"/>
      <c r="M72" s="80">
        <f>IF(SUM(D72:L72)=0,"",IF(SUM(D72:L72)&gt;100,100,SUM(D72:L72)))</f>
        <v>38</v>
      </c>
      <c r="N72" s="32" t="str">
        <f>IF(AND(M72&lt;&gt;"",OR(M70&lt;&gt;M71,M71&lt;&gt;M72)),"*","")</f>
        <v/>
      </c>
      <c r="O72" s="45" t="str">
        <f>IF(SUM(D72:L72)=0,"",IF(SUM(D72:L72)&gt;100,"^",IF(SUM(D72:L72)&lt;30,"Ödeme Yok!","")))</f>
        <v/>
      </c>
    </row>
    <row r="73" spans="2:15" ht="3" customHeight="1">
      <c r="B73" s="33"/>
      <c r="C73" s="39"/>
      <c r="D73" s="39"/>
      <c r="E73" s="39"/>
      <c r="F73" s="39"/>
      <c r="G73" s="39"/>
      <c r="H73" s="39"/>
      <c r="I73" s="39"/>
      <c r="J73" s="39"/>
      <c r="K73" s="39"/>
      <c r="L73" s="39"/>
      <c r="M73" s="39"/>
      <c r="N73" s="42"/>
    </row>
    <row r="74" spans="2:15" s="31" customFormat="1" ht="15" customHeight="1">
      <c r="B74" s="47" t="s">
        <v>47</v>
      </c>
      <c r="C74" s="37" t="s">
        <v>30</v>
      </c>
      <c r="D74" s="48"/>
      <c r="E74" s="48"/>
      <c r="F74" s="48">
        <v>3.65</v>
      </c>
      <c r="G74" s="48"/>
      <c r="H74" s="48"/>
      <c r="I74" s="48"/>
      <c r="J74" s="48">
        <v>30</v>
      </c>
      <c r="K74" s="48"/>
      <c r="L74" s="48"/>
      <c r="M74" s="38">
        <f t="shared" ref="M74:M75" si="16">IF(SUM(D74:L74)=0,"",IF(SUM(D74:L74)&gt;100,100,SUM(D74:L74)))</f>
        <v>33.65</v>
      </c>
      <c r="N74" s="42"/>
      <c r="O74" s="44" t="str">
        <f>IF(SUM(D74:L74)&gt;100,"^","")</f>
        <v/>
      </c>
    </row>
    <row r="75" spans="2:15" s="31" customFormat="1" ht="15" customHeight="1">
      <c r="B75" s="49" t="s">
        <v>260</v>
      </c>
      <c r="C75" s="37" t="s">
        <v>50</v>
      </c>
      <c r="D75" s="48"/>
      <c r="E75" s="48"/>
      <c r="F75" s="48">
        <v>0.05</v>
      </c>
      <c r="G75" s="48"/>
      <c r="H75" s="48"/>
      <c r="I75" s="48"/>
      <c r="J75" s="48">
        <v>30</v>
      </c>
      <c r="K75" s="48"/>
      <c r="L75" s="48"/>
      <c r="M75" s="38">
        <f t="shared" si="16"/>
        <v>30.05</v>
      </c>
      <c r="N75" s="50" t="str">
        <f>IF(M74&lt;&gt;M75,".","")</f>
        <v>.</v>
      </c>
      <c r="O75" s="43" t="str">
        <f>IF(SUM(D75:L75)&gt;100,"^","")</f>
        <v/>
      </c>
    </row>
    <row r="76" spans="2:15" s="31" customFormat="1" ht="15" customHeight="1">
      <c r="B76" s="81" t="s">
        <v>255</v>
      </c>
      <c r="C76" s="78" t="s">
        <v>26</v>
      </c>
      <c r="D76" s="79"/>
      <c r="E76" s="79"/>
      <c r="F76" s="79">
        <v>0.05</v>
      </c>
      <c r="G76" s="79"/>
      <c r="H76" s="79"/>
      <c r="I76" s="79"/>
      <c r="J76" s="79">
        <v>0</v>
      </c>
      <c r="K76" s="79"/>
      <c r="L76" s="79"/>
      <c r="M76" s="80">
        <f>IF(SUM(D76:L76)=0,"",IF(SUM(D76:L76)&gt;100,100,SUM(D76:L76)))</f>
        <v>0.05</v>
      </c>
      <c r="N76" s="32" t="str">
        <f>IF(AND(M76&lt;&gt;"",OR(M74&lt;&gt;M75,M75&lt;&gt;M76)),"*","")</f>
        <v>*</v>
      </c>
      <c r="O76" s="45" t="str">
        <f>IF(SUM(D76:L76)=0,"",IF(SUM(D76:L76)&gt;100,"^",IF(SUM(D76:L76)&lt;30,"Ödeme Yok!","")))</f>
        <v>Ödeme Yok!</v>
      </c>
    </row>
    <row r="77" spans="2:15" ht="3" customHeight="1">
      <c r="B77" s="33"/>
      <c r="C77" s="39"/>
      <c r="D77" s="39"/>
      <c r="E77" s="39"/>
      <c r="F77" s="39"/>
      <c r="G77" s="39"/>
      <c r="H77" s="39"/>
      <c r="I77" s="39"/>
      <c r="J77" s="39"/>
      <c r="K77" s="39"/>
      <c r="L77" s="39"/>
      <c r="M77" s="39"/>
      <c r="N77" s="42"/>
    </row>
    <row r="78" spans="2:15" s="31" customFormat="1" ht="15" customHeight="1">
      <c r="B78" s="47" t="s">
        <v>47</v>
      </c>
      <c r="C78" s="37" t="s">
        <v>30</v>
      </c>
      <c r="D78" s="48"/>
      <c r="E78" s="48"/>
      <c r="F78" s="48">
        <v>27</v>
      </c>
      <c r="G78" s="48"/>
      <c r="H78" s="48"/>
      <c r="I78" s="48"/>
      <c r="J78" s="48">
        <v>30</v>
      </c>
      <c r="K78" s="48"/>
      <c r="L78" s="48"/>
      <c r="M78" s="38">
        <f t="shared" ref="M78:M79" si="17">IF(SUM(D78:L78)=0,"",IF(SUM(D78:L78)&gt;100,100,SUM(D78:L78)))</f>
        <v>57</v>
      </c>
      <c r="N78" s="42"/>
      <c r="O78" s="44" t="str">
        <f>IF(SUM(D78:L78)&gt;100,"^","")</f>
        <v/>
      </c>
    </row>
    <row r="79" spans="2:15" s="31" customFormat="1" ht="15" customHeight="1">
      <c r="B79" s="49" t="s">
        <v>262</v>
      </c>
      <c r="C79" s="37" t="s">
        <v>50</v>
      </c>
      <c r="D79" s="48"/>
      <c r="E79" s="48"/>
      <c r="F79" s="48">
        <v>27</v>
      </c>
      <c r="G79" s="48"/>
      <c r="H79" s="48"/>
      <c r="I79" s="48"/>
      <c r="J79" s="48">
        <v>30</v>
      </c>
      <c r="K79" s="48"/>
      <c r="L79" s="48"/>
      <c r="M79" s="38">
        <f t="shared" si="17"/>
        <v>57</v>
      </c>
      <c r="N79" s="50" t="str">
        <f>IF(M78&lt;&gt;M79,".","")</f>
        <v/>
      </c>
      <c r="O79" s="43" t="str">
        <f>IF(SUM(D79:L79)&gt;100,"^","")</f>
        <v/>
      </c>
    </row>
    <row r="80" spans="2:15" s="31" customFormat="1" ht="15" customHeight="1">
      <c r="B80" s="81" t="s">
        <v>261</v>
      </c>
      <c r="C80" s="78" t="s">
        <v>26</v>
      </c>
      <c r="D80" s="79"/>
      <c r="E80" s="79"/>
      <c r="F80" s="79">
        <v>27</v>
      </c>
      <c r="G80" s="79"/>
      <c r="H80" s="79"/>
      <c r="I80" s="79"/>
      <c r="J80" s="79">
        <v>30</v>
      </c>
      <c r="K80" s="79"/>
      <c r="L80" s="79"/>
      <c r="M80" s="80">
        <f>IF(SUM(D80:L80)=0,"",IF(SUM(D80:L80)&gt;100,100,SUM(D80:L80)))</f>
        <v>57</v>
      </c>
      <c r="N80" s="32" t="str">
        <f>IF(AND(M80&lt;&gt;"",OR(M78&lt;&gt;M79,M79&lt;&gt;M80)),"*","")</f>
        <v/>
      </c>
      <c r="O80" s="45" t="str">
        <f>IF(SUM(D80:L80)=0,"",IF(SUM(D80:L80)&gt;100,"^",IF(SUM(D80:L80)&lt;30,"Ödeme Yok!","")))</f>
        <v/>
      </c>
    </row>
    <row r="81" spans="2:15" ht="3" customHeight="1">
      <c r="B81" s="33"/>
      <c r="C81" s="39"/>
      <c r="D81" s="39"/>
      <c r="E81" s="39"/>
      <c r="F81" s="39"/>
      <c r="G81" s="39"/>
      <c r="H81" s="39"/>
      <c r="I81" s="39"/>
      <c r="J81" s="39"/>
      <c r="K81" s="39"/>
      <c r="L81" s="39"/>
      <c r="M81" s="39"/>
      <c r="N81" s="42"/>
    </row>
    <row r="82" spans="2:15" s="31" customFormat="1" ht="15" customHeight="1">
      <c r="B82" s="47" t="s">
        <v>128</v>
      </c>
      <c r="C82" s="37" t="s">
        <v>30</v>
      </c>
      <c r="D82" s="48"/>
      <c r="E82" s="48"/>
      <c r="F82" s="48">
        <v>23.76</v>
      </c>
      <c r="G82" s="48"/>
      <c r="H82" s="48"/>
      <c r="I82" s="48"/>
      <c r="J82" s="48">
        <v>30</v>
      </c>
      <c r="K82" s="48">
        <v>1.8</v>
      </c>
      <c r="L82" s="48"/>
      <c r="M82" s="38">
        <f t="shared" ref="M82:M83" si="18">IF(SUM(D82:L82)=0,"",IF(SUM(D82:L82)&gt;100,100,SUM(D82:L82)))</f>
        <v>55.56</v>
      </c>
      <c r="N82" s="42"/>
      <c r="O82" s="44" t="str">
        <f>IF(SUM(D82:L82)&gt;100,"^","")</f>
        <v/>
      </c>
    </row>
    <row r="83" spans="2:15" s="31" customFormat="1" ht="15" customHeight="1">
      <c r="B83" s="49" t="s">
        <v>263</v>
      </c>
      <c r="C83" s="37" t="s">
        <v>50</v>
      </c>
      <c r="D83" s="48"/>
      <c r="E83" s="48"/>
      <c r="F83" s="48">
        <v>23.76</v>
      </c>
      <c r="G83" s="48"/>
      <c r="H83" s="48"/>
      <c r="I83" s="48"/>
      <c r="J83" s="48">
        <v>30</v>
      </c>
      <c r="K83" s="48">
        <v>1.8</v>
      </c>
      <c r="L83" s="48"/>
      <c r="M83" s="38">
        <f t="shared" si="18"/>
        <v>55.56</v>
      </c>
      <c r="N83" s="50" t="str">
        <f>IF(M82&lt;&gt;M83,".","")</f>
        <v/>
      </c>
      <c r="O83" s="43" t="str">
        <f>IF(SUM(D83:L83)&gt;100,"^","")</f>
        <v/>
      </c>
    </row>
    <row r="84" spans="2:15" s="31" customFormat="1" ht="15" customHeight="1">
      <c r="B84" s="81" t="s">
        <v>261</v>
      </c>
      <c r="C84" s="78" t="s">
        <v>26</v>
      </c>
      <c r="D84" s="79"/>
      <c r="E84" s="79"/>
      <c r="F84" s="79">
        <v>8.1</v>
      </c>
      <c r="G84" s="79"/>
      <c r="H84" s="79"/>
      <c r="I84" s="79"/>
      <c r="J84" s="79">
        <v>28.95</v>
      </c>
      <c r="K84" s="79">
        <v>0</v>
      </c>
      <c r="L84" s="79"/>
      <c r="M84" s="80">
        <f>IF(SUM(D84:L84)=0,"",IF(SUM(D84:L84)&gt;100,100,SUM(D84:L84)))</f>
        <v>37.049999999999997</v>
      </c>
      <c r="N84" s="32" t="str">
        <f>IF(AND(M84&lt;&gt;"",OR(M82&lt;&gt;M83,M83&lt;&gt;M84)),"*","")</f>
        <v>*</v>
      </c>
      <c r="O84" s="45" t="str">
        <f>IF(SUM(D84:L84)=0,"",IF(SUM(D84:L84)&gt;100,"^",IF(SUM(D84:L84)&lt;30,"Ödeme Yok!","")))</f>
        <v/>
      </c>
    </row>
    <row r="85" spans="2:15" ht="3" customHeight="1">
      <c r="B85" s="33"/>
      <c r="C85" s="39"/>
      <c r="D85" s="39"/>
      <c r="E85" s="39"/>
      <c r="F85" s="39"/>
      <c r="G85" s="39"/>
      <c r="H85" s="39"/>
      <c r="I85" s="39"/>
      <c r="J85" s="39"/>
      <c r="K85" s="39"/>
      <c r="L85" s="39"/>
      <c r="M85" s="39"/>
      <c r="N85" s="42"/>
    </row>
    <row r="86" spans="2:15" s="31" customFormat="1" ht="15" customHeight="1">
      <c r="B86" s="47" t="s">
        <v>128</v>
      </c>
      <c r="C86" s="37" t="s">
        <v>30</v>
      </c>
      <c r="D86" s="48"/>
      <c r="E86" s="48"/>
      <c r="F86" s="48">
        <v>5.4</v>
      </c>
      <c r="G86" s="48"/>
      <c r="H86" s="48"/>
      <c r="I86" s="48"/>
      <c r="J86" s="48">
        <v>29.1</v>
      </c>
      <c r="K86" s="48"/>
      <c r="L86" s="48"/>
      <c r="M86" s="38">
        <f t="shared" ref="M86:M87" si="19">IF(SUM(D86:L86)=0,"",IF(SUM(D86:L86)&gt;100,100,SUM(D86:L86)))</f>
        <v>34.5</v>
      </c>
      <c r="N86" s="42"/>
      <c r="O86" s="44" t="str">
        <f>IF(SUM(D86:L86)&gt;100,"^","")</f>
        <v/>
      </c>
    </row>
    <row r="87" spans="2:15" s="31" customFormat="1" ht="15" customHeight="1">
      <c r="B87" s="49" t="s">
        <v>264</v>
      </c>
      <c r="C87" s="37" t="s">
        <v>50</v>
      </c>
      <c r="D87" s="48"/>
      <c r="E87" s="48"/>
      <c r="F87" s="48">
        <v>5.4</v>
      </c>
      <c r="G87" s="48"/>
      <c r="H87" s="48"/>
      <c r="I87" s="48"/>
      <c r="J87" s="48">
        <v>29.1</v>
      </c>
      <c r="K87" s="48"/>
      <c r="L87" s="48"/>
      <c r="M87" s="38">
        <f t="shared" si="19"/>
        <v>34.5</v>
      </c>
      <c r="N87" s="50" t="str">
        <f>IF(M86&lt;&gt;M87,".","")</f>
        <v/>
      </c>
      <c r="O87" s="43" t="str">
        <f>IF(SUM(D87:L87)&gt;100,"^","")</f>
        <v/>
      </c>
    </row>
    <row r="88" spans="2:15" s="31" customFormat="1" ht="15" customHeight="1">
      <c r="B88" s="81" t="s">
        <v>261</v>
      </c>
      <c r="C88" s="78" t="s">
        <v>26</v>
      </c>
      <c r="D88" s="79"/>
      <c r="E88" s="79"/>
      <c r="F88" s="79">
        <v>5.4</v>
      </c>
      <c r="G88" s="79"/>
      <c r="H88" s="79"/>
      <c r="I88" s="79"/>
      <c r="J88" s="79">
        <v>24.3</v>
      </c>
      <c r="K88" s="79"/>
      <c r="L88" s="79"/>
      <c r="M88" s="80">
        <f>IF(SUM(D88:L88)=0,"",IF(SUM(D88:L88)&gt;100,100,SUM(D88:L88)))</f>
        <v>29.700000000000003</v>
      </c>
      <c r="N88" s="32" t="str">
        <f>IF(AND(M88&lt;&gt;"",OR(M86&lt;&gt;M87,M87&lt;&gt;M88)),"*","")</f>
        <v>*</v>
      </c>
      <c r="O88" s="45" t="str">
        <f>IF(SUM(D88:L88)=0,"",IF(SUM(D88:L88)&gt;100,"^",IF(SUM(D88:L88)&lt;30,"Ödeme Yok!","")))</f>
        <v>Ödeme Yok!</v>
      </c>
    </row>
    <row r="89" spans="2:15" ht="3" customHeight="1">
      <c r="B89" s="33"/>
      <c r="C89" s="39"/>
      <c r="D89" s="39"/>
      <c r="E89" s="39"/>
      <c r="F89" s="39"/>
      <c r="G89" s="39"/>
      <c r="H89" s="39"/>
      <c r="I89" s="39"/>
      <c r="J89" s="39"/>
      <c r="K89" s="39"/>
      <c r="L89" s="39"/>
      <c r="M89" s="39"/>
      <c r="N89" s="42"/>
    </row>
    <row r="90" spans="2:15" ht="20.25" customHeight="1">
      <c r="B90" s="33"/>
      <c r="C90" s="39"/>
      <c r="D90" s="39"/>
      <c r="E90" s="39"/>
      <c r="F90" s="39"/>
      <c r="G90" s="39"/>
      <c r="H90" s="39"/>
      <c r="I90" s="39"/>
      <c r="J90" s="39"/>
      <c r="K90" s="39"/>
      <c r="L90" s="39"/>
      <c r="M90" s="39"/>
      <c r="N90" s="42"/>
    </row>
    <row r="91" spans="2:15" s="31" customFormat="1" ht="15" customHeight="1">
      <c r="B91" s="47" t="s">
        <v>128</v>
      </c>
      <c r="C91" s="37" t="s">
        <v>30</v>
      </c>
      <c r="D91" s="48"/>
      <c r="E91" s="48"/>
      <c r="F91" s="48">
        <v>8.1</v>
      </c>
      <c r="G91" s="48"/>
      <c r="H91" s="48"/>
      <c r="I91" s="48"/>
      <c r="J91" s="48">
        <v>23.85</v>
      </c>
      <c r="K91" s="48"/>
      <c r="L91" s="48"/>
      <c r="M91" s="38">
        <f t="shared" ref="M91:M92" si="20">IF(SUM(D91:L91)=0,"",IF(SUM(D91:L91)&gt;100,100,SUM(D91:L91)))</f>
        <v>31.950000000000003</v>
      </c>
      <c r="N91" s="42"/>
      <c r="O91" s="44" t="str">
        <f>IF(SUM(D91:L91)&gt;100,"^","")</f>
        <v/>
      </c>
    </row>
    <row r="92" spans="2:15" s="31" customFormat="1" ht="15" customHeight="1">
      <c r="B92" s="49" t="s">
        <v>265</v>
      </c>
      <c r="C92" s="37" t="s">
        <v>50</v>
      </c>
      <c r="D92" s="48"/>
      <c r="E92" s="48"/>
      <c r="F92" s="48">
        <v>8.1</v>
      </c>
      <c r="G92" s="48"/>
      <c r="H92" s="48"/>
      <c r="I92" s="48"/>
      <c r="J92" s="48">
        <v>23.85</v>
      </c>
      <c r="K92" s="48"/>
      <c r="L92" s="48"/>
      <c r="M92" s="38">
        <f t="shared" si="20"/>
        <v>31.950000000000003</v>
      </c>
      <c r="N92" s="50" t="str">
        <f>IF(M91&lt;&gt;M92,".","")</f>
        <v/>
      </c>
      <c r="O92" s="43" t="str">
        <f>IF(SUM(D92:L92)&gt;100,"^","")</f>
        <v/>
      </c>
    </row>
    <row r="93" spans="2:15" s="31" customFormat="1" ht="15" customHeight="1">
      <c r="B93" s="81" t="s">
        <v>266</v>
      </c>
      <c r="C93" s="78" t="s">
        <v>26</v>
      </c>
      <c r="D93" s="79"/>
      <c r="E93" s="79"/>
      <c r="F93" s="79">
        <v>8.1</v>
      </c>
      <c r="G93" s="79"/>
      <c r="H93" s="79"/>
      <c r="I93" s="79"/>
      <c r="J93" s="79">
        <v>22.65</v>
      </c>
      <c r="K93" s="79"/>
      <c r="L93" s="79"/>
      <c r="M93" s="80">
        <f>IF(SUM(D93:L93)=0,"",IF(SUM(D93:L93)&gt;100,100,SUM(D93:L93)))</f>
        <v>30.75</v>
      </c>
      <c r="N93" s="32" t="str">
        <f>IF(AND(M93&lt;&gt;"",OR(M91&lt;&gt;M92,M92&lt;&gt;M93)),"*","")</f>
        <v>*</v>
      </c>
      <c r="O93" s="45" t="str">
        <f>IF(SUM(D93:L93)=0,"",IF(SUM(D93:L93)&gt;100,"^",IF(SUM(D93:L93)&lt;30,"Ödeme Yok!","")))</f>
        <v/>
      </c>
    </row>
    <row r="94" spans="2:15" ht="3" customHeight="1">
      <c r="B94" s="33"/>
      <c r="C94" s="39"/>
      <c r="D94" s="39"/>
      <c r="E94" s="39"/>
      <c r="F94" s="39"/>
      <c r="G94" s="39"/>
      <c r="H94" s="39"/>
      <c r="I94" s="39"/>
      <c r="J94" s="39"/>
      <c r="K94" s="39"/>
      <c r="L94" s="39"/>
      <c r="M94" s="39"/>
      <c r="N94" s="42"/>
    </row>
    <row r="95" spans="2:15" s="31" customFormat="1" ht="15" customHeight="1">
      <c r="B95" s="47" t="s">
        <v>47</v>
      </c>
      <c r="C95" s="37" t="s">
        <v>30</v>
      </c>
      <c r="D95" s="48"/>
      <c r="E95" s="48"/>
      <c r="F95" s="48">
        <v>30</v>
      </c>
      <c r="G95" s="48"/>
      <c r="H95" s="48"/>
      <c r="I95" s="48"/>
      <c r="J95" s="48">
        <v>6.15</v>
      </c>
      <c r="K95" s="48"/>
      <c r="L95" s="48"/>
      <c r="M95" s="38">
        <f t="shared" ref="M95:M96" si="21">IF(SUM(D95:L95)=0,"",IF(SUM(D95:L95)&gt;100,100,SUM(D95:L95)))</f>
        <v>36.15</v>
      </c>
      <c r="N95" s="42"/>
      <c r="O95" s="44" t="str">
        <f>IF(SUM(D95:L95)&gt;100,"^","")</f>
        <v/>
      </c>
    </row>
    <row r="96" spans="2:15" s="31" customFormat="1" ht="15" customHeight="1">
      <c r="B96" s="49" t="s">
        <v>267</v>
      </c>
      <c r="C96" s="37" t="s">
        <v>50</v>
      </c>
      <c r="D96" s="48"/>
      <c r="E96" s="48"/>
      <c r="F96" s="48">
        <v>30</v>
      </c>
      <c r="G96" s="48"/>
      <c r="H96" s="48"/>
      <c r="I96" s="48"/>
      <c r="J96" s="48">
        <v>6.15</v>
      </c>
      <c r="K96" s="48"/>
      <c r="L96" s="48"/>
      <c r="M96" s="38">
        <f t="shared" si="21"/>
        <v>36.15</v>
      </c>
      <c r="N96" s="50" t="str">
        <f>IF(M95&lt;&gt;M96,".","")</f>
        <v/>
      </c>
      <c r="O96" s="43" t="str">
        <f>IF(SUM(D96:L96)&gt;100,"^","")</f>
        <v/>
      </c>
    </row>
    <row r="97" spans="2:15" s="31" customFormat="1" ht="15" customHeight="1">
      <c r="B97" s="81" t="s">
        <v>266</v>
      </c>
      <c r="C97" s="78" t="s">
        <v>26</v>
      </c>
      <c r="D97" s="79"/>
      <c r="E97" s="79"/>
      <c r="F97" s="79">
        <v>30</v>
      </c>
      <c r="G97" s="79"/>
      <c r="H97" s="79"/>
      <c r="I97" s="79"/>
      <c r="J97" s="79">
        <v>6.15</v>
      </c>
      <c r="K97" s="79"/>
      <c r="L97" s="79"/>
      <c r="M97" s="80">
        <f>IF(SUM(D97:L97)=0,"",IF(SUM(D97:L97)&gt;100,100,SUM(D97:L97)))</f>
        <v>36.15</v>
      </c>
      <c r="N97" s="32" t="str">
        <f>IF(AND(M97&lt;&gt;"",OR(M95&lt;&gt;M96,M96&lt;&gt;M97)),"*","")</f>
        <v/>
      </c>
      <c r="O97" s="45" t="str">
        <f>IF(SUM(D97:L97)=0,"",IF(SUM(D97:L97)&gt;100,"^",IF(SUM(D97:L97)&lt;30,"Ödeme Yok!","")))</f>
        <v/>
      </c>
    </row>
    <row r="98" spans="2:15" ht="3" customHeight="1">
      <c r="B98" s="33"/>
      <c r="C98" s="39"/>
      <c r="D98" s="39"/>
      <c r="E98" s="39"/>
      <c r="F98" s="39"/>
      <c r="G98" s="39"/>
      <c r="H98" s="39"/>
      <c r="I98" s="39"/>
      <c r="J98" s="39"/>
      <c r="K98" s="39"/>
      <c r="L98" s="39"/>
      <c r="M98" s="39"/>
      <c r="N98" s="42"/>
    </row>
    <row r="99" spans="2:15" s="31" customFormat="1" ht="15" customHeight="1">
      <c r="B99" s="47" t="s">
        <v>47</v>
      </c>
      <c r="C99" s="37" t="s">
        <v>30</v>
      </c>
      <c r="D99" s="48"/>
      <c r="E99" s="48"/>
      <c r="F99" s="48">
        <v>12</v>
      </c>
      <c r="G99" s="48"/>
      <c r="H99" s="48"/>
      <c r="I99" s="48"/>
      <c r="J99" s="48">
        <v>19.05</v>
      </c>
      <c r="K99" s="48"/>
      <c r="L99" s="48"/>
      <c r="M99" s="38">
        <f t="shared" ref="M99:M100" si="22">IF(SUM(D99:L99)=0,"",IF(SUM(D99:L99)&gt;100,100,SUM(D99:L99)))</f>
        <v>31.05</v>
      </c>
      <c r="N99" s="42"/>
      <c r="O99" s="44" t="str">
        <f>IF(SUM(D99:L99)&gt;100,"^","")</f>
        <v/>
      </c>
    </row>
    <row r="100" spans="2:15" s="31" customFormat="1" ht="15" customHeight="1">
      <c r="B100" s="49" t="s">
        <v>268</v>
      </c>
      <c r="C100" s="37" t="s">
        <v>50</v>
      </c>
      <c r="D100" s="48"/>
      <c r="E100" s="48"/>
      <c r="F100" s="48">
        <v>12</v>
      </c>
      <c r="G100" s="48"/>
      <c r="H100" s="48"/>
      <c r="I100" s="48"/>
      <c r="J100" s="48">
        <v>19.05</v>
      </c>
      <c r="K100" s="48"/>
      <c r="L100" s="48"/>
      <c r="M100" s="38">
        <f t="shared" si="22"/>
        <v>31.05</v>
      </c>
      <c r="N100" s="50" t="str">
        <f>IF(M99&lt;&gt;M100,".","")</f>
        <v/>
      </c>
      <c r="O100" s="43" t="str">
        <f>IF(SUM(D100:L100)&gt;100,"^","")</f>
        <v/>
      </c>
    </row>
    <row r="101" spans="2:15" s="31" customFormat="1" ht="15" customHeight="1">
      <c r="B101" s="81" t="s">
        <v>266</v>
      </c>
      <c r="C101" s="78" t="s">
        <v>26</v>
      </c>
      <c r="D101" s="79"/>
      <c r="E101" s="79"/>
      <c r="F101" s="79">
        <v>12</v>
      </c>
      <c r="G101" s="79"/>
      <c r="H101" s="79"/>
      <c r="I101" s="79"/>
      <c r="J101" s="79">
        <v>19.05</v>
      </c>
      <c r="K101" s="79"/>
      <c r="L101" s="79"/>
      <c r="M101" s="80">
        <f>IF(SUM(D101:L101)=0,"",IF(SUM(D101:L101)&gt;100,100,SUM(D101:L101)))</f>
        <v>31.05</v>
      </c>
      <c r="N101" s="32" t="str">
        <f>IF(AND(M101&lt;&gt;"",OR(M99&lt;&gt;M100,M100&lt;&gt;M101)),"*","")</f>
        <v/>
      </c>
      <c r="O101" s="45" t="str">
        <f>IF(SUM(D101:L101)=0,"",IF(SUM(D101:L101)&gt;100,"^",IF(SUM(D101:L101)&lt;30,"Ödeme Yok!","")))</f>
        <v/>
      </c>
    </row>
    <row r="102" spans="2:15" ht="3" customHeight="1">
      <c r="B102" s="33"/>
      <c r="C102" s="39"/>
      <c r="D102" s="39"/>
      <c r="E102" s="39"/>
      <c r="F102" s="39"/>
      <c r="G102" s="39"/>
      <c r="H102" s="39"/>
      <c r="I102" s="39"/>
      <c r="J102" s="39"/>
      <c r="K102" s="39"/>
      <c r="L102" s="39"/>
      <c r="M102" s="39"/>
      <c r="N102" s="42"/>
    </row>
    <row r="103" spans="2:15" s="31" customFormat="1" ht="15" customHeight="1">
      <c r="B103" s="47" t="s">
        <v>47</v>
      </c>
      <c r="C103" s="37" t="s">
        <v>30</v>
      </c>
      <c r="D103" s="48"/>
      <c r="E103" s="48"/>
      <c r="F103" s="48">
        <v>7.5</v>
      </c>
      <c r="G103" s="48"/>
      <c r="H103" s="48"/>
      <c r="I103" s="48">
        <v>18</v>
      </c>
      <c r="J103" s="48">
        <v>30</v>
      </c>
      <c r="K103" s="48"/>
      <c r="L103" s="48"/>
      <c r="M103" s="38">
        <f t="shared" ref="M103:M104" si="23">IF(SUM(D103:L103)=0,"",IF(SUM(D103:L103)&gt;100,100,SUM(D103:L103)))</f>
        <v>55.5</v>
      </c>
      <c r="N103" s="42"/>
      <c r="O103" s="44" t="str">
        <f>IF(SUM(D103:L103)&gt;100,"^","")</f>
        <v/>
      </c>
    </row>
    <row r="104" spans="2:15" s="31" customFormat="1" ht="15" customHeight="1">
      <c r="B104" s="49" t="s">
        <v>269</v>
      </c>
      <c r="C104" s="37" t="s">
        <v>50</v>
      </c>
      <c r="D104" s="48"/>
      <c r="E104" s="48"/>
      <c r="F104" s="48">
        <v>7.5</v>
      </c>
      <c r="G104" s="48"/>
      <c r="H104" s="48"/>
      <c r="I104" s="48">
        <v>18</v>
      </c>
      <c r="J104" s="48">
        <v>30</v>
      </c>
      <c r="K104" s="48"/>
      <c r="L104" s="48"/>
      <c r="M104" s="38">
        <f t="shared" si="23"/>
        <v>55.5</v>
      </c>
      <c r="N104" s="50" t="str">
        <f>IF(M103&lt;&gt;M104,".","")</f>
        <v/>
      </c>
      <c r="O104" s="43" t="str">
        <f>IF(SUM(D104:L104)&gt;100,"^","")</f>
        <v/>
      </c>
    </row>
    <row r="105" spans="2:15" s="31" customFormat="1" ht="15" customHeight="1">
      <c r="B105" s="81" t="s">
        <v>266</v>
      </c>
      <c r="C105" s="78" t="s">
        <v>26</v>
      </c>
      <c r="D105" s="79"/>
      <c r="E105" s="79"/>
      <c r="F105" s="79">
        <v>7.5</v>
      </c>
      <c r="G105" s="79"/>
      <c r="H105" s="79"/>
      <c r="I105" s="79">
        <v>18</v>
      </c>
      <c r="J105" s="79">
        <v>30</v>
      </c>
      <c r="K105" s="79"/>
      <c r="L105" s="79"/>
      <c r="M105" s="80">
        <f>IF(SUM(D105:L105)=0,"",IF(SUM(D105:L105)&gt;100,100,SUM(D105:L105)))</f>
        <v>55.5</v>
      </c>
      <c r="N105" s="32" t="str">
        <f>IF(AND(M105&lt;&gt;"",OR(M103&lt;&gt;M104,M104&lt;&gt;M105)),"*","")</f>
        <v/>
      </c>
      <c r="O105" s="45" t="str">
        <f>IF(SUM(D105:L105)=0,"",IF(SUM(D105:L105)&gt;100,"^",IF(SUM(D105:L105)&lt;30,"Ödeme Yok!","")))</f>
        <v/>
      </c>
    </row>
    <row r="106" spans="2:15" ht="3" customHeight="1">
      <c r="B106" s="33"/>
      <c r="C106" s="39"/>
      <c r="D106" s="39"/>
      <c r="E106" s="39"/>
      <c r="F106" s="39"/>
      <c r="G106" s="39"/>
      <c r="H106" s="39"/>
      <c r="I106" s="39"/>
      <c r="J106" s="39"/>
      <c r="K106" s="39"/>
      <c r="L106" s="39"/>
      <c r="M106" s="39"/>
      <c r="N106" s="42"/>
    </row>
    <row r="107" spans="2:15" s="31" customFormat="1" ht="15" customHeight="1">
      <c r="B107" s="47" t="s">
        <v>47</v>
      </c>
      <c r="C107" s="37" t="s">
        <v>30</v>
      </c>
      <c r="D107" s="48"/>
      <c r="E107" s="48"/>
      <c r="F107" s="48">
        <v>30</v>
      </c>
      <c r="G107" s="48"/>
      <c r="H107" s="48"/>
      <c r="I107" s="48"/>
      <c r="J107" s="48">
        <v>15.15</v>
      </c>
      <c r="K107" s="48"/>
      <c r="L107" s="48"/>
      <c r="M107" s="38">
        <f t="shared" ref="M107:M108" si="24">IF(SUM(D107:L107)=0,"",IF(SUM(D107:L107)&gt;100,100,SUM(D107:L107)))</f>
        <v>45.15</v>
      </c>
      <c r="N107" s="42"/>
      <c r="O107" s="44" t="str">
        <f>IF(SUM(D107:L107)&gt;100,"^","")</f>
        <v/>
      </c>
    </row>
    <row r="108" spans="2:15" s="31" customFormat="1" ht="15" customHeight="1">
      <c r="B108" s="49" t="s">
        <v>270</v>
      </c>
      <c r="C108" s="37" t="s">
        <v>50</v>
      </c>
      <c r="D108" s="48"/>
      <c r="E108" s="48"/>
      <c r="F108" s="48">
        <v>30</v>
      </c>
      <c r="G108" s="48"/>
      <c r="H108" s="48"/>
      <c r="I108" s="48"/>
      <c r="J108" s="48">
        <v>15.15</v>
      </c>
      <c r="K108" s="48"/>
      <c r="L108" s="48"/>
      <c r="M108" s="38">
        <f t="shared" si="24"/>
        <v>45.15</v>
      </c>
      <c r="N108" s="50" t="str">
        <f>IF(M107&lt;&gt;M108,".","")</f>
        <v/>
      </c>
      <c r="O108" s="43" t="str">
        <f>IF(SUM(D108:L108)&gt;100,"^","")</f>
        <v/>
      </c>
    </row>
    <row r="109" spans="2:15" s="31" customFormat="1" ht="15" customHeight="1">
      <c r="B109" s="81" t="s">
        <v>271</v>
      </c>
      <c r="C109" s="78" t="s">
        <v>26</v>
      </c>
      <c r="D109" s="79"/>
      <c r="E109" s="79"/>
      <c r="F109" s="79">
        <v>30</v>
      </c>
      <c r="G109" s="79"/>
      <c r="H109" s="79"/>
      <c r="I109" s="79"/>
      <c r="J109" s="79">
        <v>0</v>
      </c>
      <c r="K109" s="79"/>
      <c r="L109" s="79"/>
      <c r="M109" s="80">
        <f>IF(SUM(D109:L109)=0,"",IF(SUM(D109:L109)&gt;100,100,SUM(D109:L109)))</f>
        <v>30</v>
      </c>
      <c r="N109" s="32" t="str">
        <f>IF(AND(M109&lt;&gt;"",OR(M107&lt;&gt;M108,M108&lt;&gt;M109)),"*","")</f>
        <v>*</v>
      </c>
      <c r="O109" s="45" t="str">
        <f>IF(SUM(D109:L109)=0,"",IF(SUM(D109:L109)&gt;100,"^",IF(SUM(D109:L109)&lt;30,"Ödeme Yok!","")))</f>
        <v/>
      </c>
    </row>
    <row r="110" spans="2:15" ht="3" customHeight="1">
      <c r="B110" s="33"/>
      <c r="C110" s="39"/>
      <c r="D110" s="39"/>
      <c r="E110" s="39"/>
      <c r="F110" s="39"/>
      <c r="G110" s="39"/>
      <c r="H110" s="39"/>
      <c r="I110" s="39"/>
      <c r="J110" s="39"/>
      <c r="K110" s="39"/>
      <c r="L110" s="39"/>
      <c r="M110" s="39"/>
      <c r="N110" s="42"/>
    </row>
    <row r="111" spans="2:15" s="31" customFormat="1" ht="15" customHeight="1">
      <c r="B111" s="47" t="s">
        <v>128</v>
      </c>
      <c r="C111" s="37" t="s">
        <v>30</v>
      </c>
      <c r="D111" s="48"/>
      <c r="E111" s="48"/>
      <c r="F111" s="48">
        <v>4.5</v>
      </c>
      <c r="G111" s="48"/>
      <c r="H111" s="48"/>
      <c r="I111" s="48"/>
      <c r="J111" s="48">
        <v>30</v>
      </c>
      <c r="K111" s="48"/>
      <c r="L111" s="48"/>
      <c r="M111" s="38">
        <f t="shared" ref="M111:M112" si="25">IF(SUM(D111:L111)=0,"",IF(SUM(D111:L111)&gt;100,100,SUM(D111:L111)))</f>
        <v>34.5</v>
      </c>
      <c r="N111" s="42"/>
      <c r="O111" s="44" t="str">
        <f>IF(SUM(D111:L111)&gt;100,"^","")</f>
        <v/>
      </c>
    </row>
    <row r="112" spans="2:15" s="31" customFormat="1" ht="15" customHeight="1">
      <c r="B112" s="49" t="s">
        <v>273</v>
      </c>
      <c r="C112" s="37" t="s">
        <v>50</v>
      </c>
      <c r="D112" s="48"/>
      <c r="E112" s="48"/>
      <c r="F112" s="48">
        <v>4.5</v>
      </c>
      <c r="G112" s="48"/>
      <c r="H112" s="48"/>
      <c r="I112" s="48"/>
      <c r="J112" s="48">
        <v>30</v>
      </c>
      <c r="K112" s="48"/>
      <c r="L112" s="48"/>
      <c r="M112" s="38">
        <f t="shared" si="25"/>
        <v>34.5</v>
      </c>
      <c r="N112" s="50" t="str">
        <f>IF(M111&lt;&gt;M112,".","")</f>
        <v/>
      </c>
      <c r="O112" s="43" t="str">
        <f>IF(SUM(D112:L112)&gt;100,"^","")</f>
        <v/>
      </c>
    </row>
    <row r="113" spans="2:15" s="31" customFormat="1" ht="15" customHeight="1">
      <c r="B113" s="81" t="s">
        <v>272</v>
      </c>
      <c r="C113" s="78" t="s">
        <v>26</v>
      </c>
      <c r="D113" s="79"/>
      <c r="E113" s="79"/>
      <c r="F113" s="79">
        <v>4.5</v>
      </c>
      <c r="G113" s="79"/>
      <c r="H113" s="79"/>
      <c r="I113" s="79"/>
      <c r="J113" s="79">
        <v>28.8</v>
      </c>
      <c r="K113" s="79"/>
      <c r="L113" s="79"/>
      <c r="M113" s="80">
        <f>IF(SUM(D113:L113)=0,"",IF(SUM(D113:L113)&gt;100,100,SUM(D113:L113)))</f>
        <v>33.299999999999997</v>
      </c>
      <c r="N113" s="32" t="str">
        <f>IF(AND(M113&lt;&gt;"",OR(M111&lt;&gt;M112,M112&lt;&gt;M113)),"*","")</f>
        <v>*</v>
      </c>
      <c r="O113" s="45" t="str">
        <f>IF(SUM(D113:L113)=0,"",IF(SUM(D113:L113)&gt;100,"^",IF(SUM(D113:L113)&lt;30,"Ödeme Yok!","")))</f>
        <v/>
      </c>
    </row>
    <row r="114" spans="2:15" ht="3" customHeight="1">
      <c r="B114" s="33"/>
      <c r="C114" s="39"/>
      <c r="D114" s="39"/>
      <c r="E114" s="39"/>
      <c r="F114" s="39"/>
      <c r="G114" s="39"/>
      <c r="H114" s="39"/>
      <c r="I114" s="39"/>
      <c r="J114" s="39"/>
      <c r="K114" s="39"/>
      <c r="L114" s="39"/>
      <c r="M114" s="39"/>
      <c r="N114" s="42"/>
    </row>
    <row r="115" spans="2:15" s="31" customFormat="1" ht="15" customHeight="1">
      <c r="B115" s="47" t="s">
        <v>128</v>
      </c>
      <c r="C115" s="37" t="s">
        <v>30</v>
      </c>
      <c r="D115" s="48"/>
      <c r="E115" s="48"/>
      <c r="F115" s="48">
        <v>30</v>
      </c>
      <c r="G115" s="48"/>
      <c r="H115" s="48"/>
      <c r="I115" s="48"/>
      <c r="J115" s="48">
        <v>6.6</v>
      </c>
      <c r="K115" s="48"/>
      <c r="L115" s="48"/>
      <c r="M115" s="38">
        <f t="shared" ref="M115:M116" si="26">IF(SUM(D115:L115)=0,"",IF(SUM(D115:L115)&gt;100,100,SUM(D115:L115)))</f>
        <v>36.6</v>
      </c>
      <c r="N115" s="42"/>
      <c r="O115" s="44" t="str">
        <f>IF(SUM(D115:L115)&gt;100,"^","")</f>
        <v/>
      </c>
    </row>
    <row r="116" spans="2:15" s="31" customFormat="1" ht="15" customHeight="1">
      <c r="B116" s="49" t="s">
        <v>274</v>
      </c>
      <c r="C116" s="37" t="s">
        <v>50</v>
      </c>
      <c r="D116" s="48"/>
      <c r="E116" s="48"/>
      <c r="F116" s="48">
        <v>30</v>
      </c>
      <c r="G116" s="48"/>
      <c r="H116" s="48"/>
      <c r="I116" s="48"/>
      <c r="J116" s="48">
        <v>6.6</v>
      </c>
      <c r="K116" s="48"/>
      <c r="L116" s="48"/>
      <c r="M116" s="38">
        <f t="shared" si="26"/>
        <v>36.6</v>
      </c>
      <c r="N116" s="50" t="str">
        <f>IF(M115&lt;&gt;M116,".","")</f>
        <v/>
      </c>
      <c r="O116" s="43" t="str">
        <f>IF(SUM(D116:L116)&gt;100,"^","")</f>
        <v/>
      </c>
    </row>
    <row r="117" spans="2:15" s="31" customFormat="1" ht="15" customHeight="1">
      <c r="B117" s="81" t="s">
        <v>272</v>
      </c>
      <c r="C117" s="78" t="s">
        <v>26</v>
      </c>
      <c r="D117" s="79"/>
      <c r="E117" s="79"/>
      <c r="F117" s="79">
        <v>28.8</v>
      </c>
      <c r="G117" s="79"/>
      <c r="H117" s="79"/>
      <c r="I117" s="79"/>
      <c r="J117" s="79">
        <v>5.0999999999999996</v>
      </c>
      <c r="K117" s="79"/>
      <c r="L117" s="79"/>
      <c r="M117" s="80">
        <f>IF(SUM(D117:L117)=0,"",IF(SUM(D117:L117)&gt;100,100,SUM(D117:L117)))</f>
        <v>33.9</v>
      </c>
      <c r="N117" s="32" t="str">
        <f>IF(AND(M117&lt;&gt;"",OR(M115&lt;&gt;M116,M116&lt;&gt;M117)),"*","")</f>
        <v>*</v>
      </c>
      <c r="O117" s="45" t="str">
        <f>IF(SUM(D117:L117)=0,"",IF(SUM(D117:L117)&gt;100,"^",IF(SUM(D117:L117)&lt;30,"Ödeme Yok!","")))</f>
        <v/>
      </c>
    </row>
    <row r="118" spans="2:15" ht="3" customHeight="1">
      <c r="B118" s="33"/>
      <c r="C118" s="39"/>
      <c r="D118" s="39"/>
      <c r="E118" s="39"/>
      <c r="F118" s="39"/>
      <c r="G118" s="39"/>
      <c r="H118" s="39"/>
      <c r="I118" s="39"/>
      <c r="J118" s="39"/>
      <c r="K118" s="39"/>
      <c r="L118" s="39"/>
      <c r="M118" s="39"/>
      <c r="N118" s="42"/>
    </row>
    <row r="119" spans="2:15" s="31" customFormat="1" ht="15" customHeight="1">
      <c r="B119" s="47" t="s">
        <v>47</v>
      </c>
      <c r="C119" s="37" t="s">
        <v>30</v>
      </c>
      <c r="D119" s="48"/>
      <c r="E119" s="48"/>
      <c r="F119" s="48">
        <v>30</v>
      </c>
      <c r="G119" s="48"/>
      <c r="H119" s="48"/>
      <c r="I119" s="48"/>
      <c r="J119" s="48">
        <v>30</v>
      </c>
      <c r="K119" s="48"/>
      <c r="L119" s="48"/>
      <c r="M119" s="38">
        <f t="shared" ref="M119:M120" si="27">IF(SUM(D119:L119)=0,"",IF(SUM(D119:L119)&gt;100,100,SUM(D119:L119)))</f>
        <v>60</v>
      </c>
      <c r="N119" s="42"/>
      <c r="O119" s="44" t="str">
        <f>IF(SUM(D119:L119)&gt;100,"^","")</f>
        <v/>
      </c>
    </row>
    <row r="120" spans="2:15" s="31" customFormat="1" ht="15" customHeight="1">
      <c r="B120" s="49" t="s">
        <v>275</v>
      </c>
      <c r="C120" s="37" t="s">
        <v>50</v>
      </c>
      <c r="D120" s="48"/>
      <c r="E120" s="48"/>
      <c r="F120" s="48">
        <v>30</v>
      </c>
      <c r="G120" s="48"/>
      <c r="H120" s="48"/>
      <c r="I120" s="48"/>
      <c r="J120" s="48">
        <v>30</v>
      </c>
      <c r="K120" s="48"/>
      <c r="L120" s="48"/>
      <c r="M120" s="38">
        <f t="shared" si="27"/>
        <v>60</v>
      </c>
      <c r="N120" s="50" t="str">
        <f>IF(M119&lt;&gt;M120,".","")</f>
        <v/>
      </c>
      <c r="O120" s="43" t="str">
        <f>IF(SUM(D120:L120)&gt;100,"^","")</f>
        <v/>
      </c>
    </row>
    <row r="121" spans="2:15" s="31" customFormat="1" ht="15" customHeight="1">
      <c r="B121" s="81" t="s">
        <v>272</v>
      </c>
      <c r="C121" s="78" t="s">
        <v>26</v>
      </c>
      <c r="D121" s="79"/>
      <c r="E121" s="79"/>
      <c r="F121" s="79">
        <v>30</v>
      </c>
      <c r="G121" s="79"/>
      <c r="H121" s="79"/>
      <c r="I121" s="79"/>
      <c r="J121" s="79">
        <v>30</v>
      </c>
      <c r="K121" s="79"/>
      <c r="L121" s="79"/>
      <c r="M121" s="80">
        <f>IF(SUM(D121:L121)=0,"",IF(SUM(D121:L121)&gt;100,100,SUM(D121:L121)))</f>
        <v>60</v>
      </c>
      <c r="N121" s="32" t="str">
        <f>IF(AND(M121&lt;&gt;"",OR(M119&lt;&gt;M120,M120&lt;&gt;M121)),"*","")</f>
        <v/>
      </c>
      <c r="O121" s="45" t="str">
        <f>IF(SUM(D121:L121)=0,"",IF(SUM(D121:L121)&gt;100,"^",IF(SUM(D121:L121)&lt;30,"Ödeme Yok!","")))</f>
        <v/>
      </c>
    </row>
    <row r="122" spans="2:15" ht="3" customHeight="1">
      <c r="B122" s="33"/>
      <c r="C122" s="39"/>
      <c r="D122" s="39"/>
      <c r="E122" s="39"/>
      <c r="F122" s="39"/>
      <c r="G122" s="39"/>
      <c r="H122" s="39"/>
      <c r="I122" s="39"/>
      <c r="J122" s="39"/>
      <c r="K122" s="39"/>
      <c r="L122" s="39"/>
      <c r="M122" s="39"/>
      <c r="N122" s="42"/>
    </row>
    <row r="123" spans="2:15" s="31" customFormat="1" ht="15" customHeight="1">
      <c r="B123" s="47" t="s">
        <v>47</v>
      </c>
      <c r="C123" s="37" t="s">
        <v>30</v>
      </c>
      <c r="D123" s="48"/>
      <c r="E123" s="48"/>
      <c r="F123" s="48">
        <v>4.5</v>
      </c>
      <c r="G123" s="48"/>
      <c r="H123" s="48"/>
      <c r="I123" s="48"/>
      <c r="J123" s="48">
        <v>30</v>
      </c>
      <c r="K123" s="48"/>
      <c r="L123" s="48"/>
      <c r="M123" s="38">
        <f t="shared" ref="M123:M124" si="28">IF(SUM(D123:L123)=0,"",IF(SUM(D123:L123)&gt;100,100,SUM(D123:L123)))</f>
        <v>34.5</v>
      </c>
      <c r="N123" s="42"/>
      <c r="O123" s="44" t="str">
        <f>IF(SUM(D123:L123)&gt;100,"^","")</f>
        <v/>
      </c>
    </row>
    <row r="124" spans="2:15" s="31" customFormat="1" ht="15" customHeight="1">
      <c r="B124" s="49" t="s">
        <v>277</v>
      </c>
      <c r="C124" s="37" t="s">
        <v>50</v>
      </c>
      <c r="D124" s="48"/>
      <c r="E124" s="48"/>
      <c r="F124" s="48">
        <v>4.5</v>
      </c>
      <c r="G124" s="48"/>
      <c r="H124" s="48"/>
      <c r="I124" s="48"/>
      <c r="J124" s="48">
        <v>30</v>
      </c>
      <c r="K124" s="48"/>
      <c r="L124" s="48"/>
      <c r="M124" s="38">
        <f t="shared" si="28"/>
        <v>34.5</v>
      </c>
      <c r="N124" s="50" t="str">
        <f>IF(M123&lt;&gt;M124,".","")</f>
        <v/>
      </c>
      <c r="O124" s="43" t="str">
        <f>IF(SUM(D124:L124)&gt;100,"^","")</f>
        <v/>
      </c>
    </row>
    <row r="125" spans="2:15" s="31" customFormat="1" ht="15" customHeight="1">
      <c r="B125" s="81" t="s">
        <v>276</v>
      </c>
      <c r="C125" s="78" t="s">
        <v>26</v>
      </c>
      <c r="D125" s="79"/>
      <c r="E125" s="79"/>
      <c r="F125" s="79">
        <v>4.5</v>
      </c>
      <c r="G125" s="79"/>
      <c r="H125" s="79"/>
      <c r="I125" s="79"/>
      <c r="J125" s="79">
        <v>30</v>
      </c>
      <c r="K125" s="79"/>
      <c r="L125" s="79"/>
      <c r="M125" s="80">
        <f>IF(SUM(D125:L125)=0,"",IF(SUM(D125:L125)&gt;100,100,SUM(D125:L125)))</f>
        <v>34.5</v>
      </c>
      <c r="N125" s="32" t="str">
        <f>IF(AND(M125&lt;&gt;"",OR(M123&lt;&gt;M124,M124&lt;&gt;M125)),"*","")</f>
        <v/>
      </c>
      <c r="O125" s="45" t="str">
        <f>IF(SUM(D125:L125)=0,"",IF(SUM(D125:L125)&gt;100,"^",IF(SUM(D125:L125)&lt;30,"Ödeme Yok!","")))</f>
        <v/>
      </c>
    </row>
    <row r="126" spans="2:15" ht="3" customHeight="1">
      <c r="B126" s="33"/>
      <c r="C126" s="39"/>
      <c r="D126" s="39"/>
      <c r="E126" s="39"/>
      <c r="F126" s="39"/>
      <c r="G126" s="39"/>
      <c r="H126" s="39"/>
      <c r="I126" s="39"/>
      <c r="J126" s="39"/>
      <c r="K126" s="39"/>
      <c r="L126" s="39"/>
      <c r="M126" s="39"/>
      <c r="N126" s="42"/>
    </row>
    <row r="127" spans="2:15" s="31" customFormat="1" ht="15" customHeight="1">
      <c r="B127" s="47" t="s">
        <v>128</v>
      </c>
      <c r="C127" s="37" t="s">
        <v>30</v>
      </c>
      <c r="D127" s="48"/>
      <c r="E127" s="48"/>
      <c r="F127" s="48">
        <v>19.8</v>
      </c>
      <c r="G127" s="48"/>
      <c r="H127" s="48"/>
      <c r="I127" s="48"/>
      <c r="J127" s="48">
        <v>30</v>
      </c>
      <c r="K127" s="48"/>
      <c r="L127" s="48"/>
      <c r="M127" s="38">
        <f t="shared" ref="M127:M128" si="29">IF(SUM(D127:L127)=0,"",IF(SUM(D127:L127)&gt;100,100,SUM(D127:L127)))</f>
        <v>49.8</v>
      </c>
      <c r="N127" s="42"/>
      <c r="O127" s="44" t="str">
        <f>IF(SUM(D127:L127)&gt;100,"^","")</f>
        <v/>
      </c>
    </row>
    <row r="128" spans="2:15" s="31" customFormat="1" ht="15" customHeight="1">
      <c r="B128" s="49" t="s">
        <v>278</v>
      </c>
      <c r="C128" s="37" t="s">
        <v>50</v>
      </c>
      <c r="D128" s="48"/>
      <c r="E128" s="48"/>
      <c r="F128" s="48">
        <v>19.8</v>
      </c>
      <c r="G128" s="48"/>
      <c r="H128" s="48"/>
      <c r="I128" s="48"/>
      <c r="J128" s="48">
        <v>30</v>
      </c>
      <c r="K128" s="48"/>
      <c r="L128" s="48"/>
      <c r="M128" s="38">
        <f t="shared" si="29"/>
        <v>49.8</v>
      </c>
      <c r="N128" s="50" t="str">
        <f>IF(M127&lt;&gt;M128,".","")</f>
        <v/>
      </c>
      <c r="O128" s="43" t="str">
        <f>IF(SUM(D128:L128)&gt;100,"^","")</f>
        <v/>
      </c>
    </row>
    <row r="129" spans="2:15" s="31" customFormat="1" ht="15" customHeight="1">
      <c r="B129" s="81" t="s">
        <v>276</v>
      </c>
      <c r="C129" s="78" t="s">
        <v>26</v>
      </c>
      <c r="D129" s="79"/>
      <c r="E129" s="79"/>
      <c r="F129" s="79">
        <v>19.8</v>
      </c>
      <c r="G129" s="79"/>
      <c r="H129" s="79"/>
      <c r="I129" s="79"/>
      <c r="J129" s="79">
        <v>30</v>
      </c>
      <c r="K129" s="79"/>
      <c r="L129" s="79"/>
      <c r="M129" s="80">
        <f>IF(SUM(D129:L129)=0,"",IF(SUM(D129:L129)&gt;100,100,SUM(D129:L129)))</f>
        <v>49.8</v>
      </c>
      <c r="N129" s="32" t="str">
        <f>IF(AND(M129&lt;&gt;"",OR(M127&lt;&gt;M128,M128&lt;&gt;M129)),"*","")</f>
        <v/>
      </c>
      <c r="O129" s="45" t="str">
        <f>IF(SUM(D129:L129)=0,"",IF(SUM(D129:L129)&gt;100,"^",IF(SUM(D129:L129)&lt;30,"Ödeme Yok!","")))</f>
        <v/>
      </c>
    </row>
    <row r="130" spans="2:15" ht="3" customHeight="1">
      <c r="B130" s="33"/>
      <c r="C130" s="39"/>
      <c r="D130" s="39"/>
      <c r="E130" s="39"/>
      <c r="F130" s="39"/>
      <c r="G130" s="39"/>
      <c r="H130" s="39"/>
      <c r="I130" s="39"/>
      <c r="J130" s="39"/>
      <c r="K130" s="39"/>
      <c r="L130" s="39"/>
      <c r="M130" s="39"/>
      <c r="N130" s="42"/>
    </row>
    <row r="131" spans="2:15" s="31" customFormat="1" ht="15" customHeight="1">
      <c r="B131" s="47" t="s">
        <v>128</v>
      </c>
      <c r="C131" s="37" t="s">
        <v>30</v>
      </c>
      <c r="D131" s="48"/>
      <c r="E131" s="48"/>
      <c r="F131" s="48">
        <v>10.35</v>
      </c>
      <c r="G131" s="48"/>
      <c r="H131" s="48"/>
      <c r="I131" s="48"/>
      <c r="J131" s="48">
        <v>30</v>
      </c>
      <c r="K131" s="48"/>
      <c r="L131" s="48"/>
      <c r="M131" s="38">
        <f t="shared" ref="M131:M132" si="30">IF(SUM(D131:L131)=0,"",IF(SUM(D131:L131)&gt;100,100,SUM(D131:L131)))</f>
        <v>40.35</v>
      </c>
      <c r="N131" s="42"/>
      <c r="O131" s="44" t="str">
        <f>IF(SUM(D131:L131)&gt;100,"^","")</f>
        <v/>
      </c>
    </row>
    <row r="132" spans="2:15" s="31" customFormat="1" ht="15" customHeight="1">
      <c r="B132" s="49" t="s">
        <v>279</v>
      </c>
      <c r="C132" s="37" t="s">
        <v>50</v>
      </c>
      <c r="D132" s="48"/>
      <c r="E132" s="48"/>
      <c r="F132" s="48">
        <v>10.35</v>
      </c>
      <c r="G132" s="48"/>
      <c r="H132" s="48"/>
      <c r="I132" s="48"/>
      <c r="J132" s="48">
        <v>30</v>
      </c>
      <c r="K132" s="48"/>
      <c r="L132" s="48"/>
      <c r="M132" s="38">
        <f t="shared" si="30"/>
        <v>40.35</v>
      </c>
      <c r="N132" s="50" t="str">
        <f>IF(M131&lt;&gt;M132,".","")</f>
        <v/>
      </c>
      <c r="O132" s="43" t="str">
        <f>IF(SUM(D132:L132)&gt;100,"^","")</f>
        <v/>
      </c>
    </row>
    <row r="133" spans="2:15" s="31" customFormat="1" ht="15" customHeight="1">
      <c r="B133" s="81" t="s">
        <v>276</v>
      </c>
      <c r="C133" s="78" t="s">
        <v>26</v>
      </c>
      <c r="D133" s="79"/>
      <c r="E133" s="79"/>
      <c r="F133" s="79">
        <v>10.35</v>
      </c>
      <c r="G133" s="79"/>
      <c r="H133" s="79"/>
      <c r="I133" s="79"/>
      <c r="J133" s="79">
        <v>30</v>
      </c>
      <c r="K133" s="79"/>
      <c r="L133" s="79"/>
      <c r="M133" s="80">
        <f>IF(SUM(D133:L133)=0,"",IF(SUM(D133:L133)&gt;100,100,SUM(D133:L133)))</f>
        <v>40.35</v>
      </c>
      <c r="N133" s="32" t="str">
        <f>IF(AND(M133&lt;&gt;"",OR(M131&lt;&gt;M132,M132&lt;&gt;M133)),"*","")</f>
        <v/>
      </c>
      <c r="O133" s="45" t="str">
        <f>IF(SUM(D133:L133)=0,"",IF(SUM(D133:L133)&gt;100,"^",IF(SUM(D133:L133)&lt;30,"Ödeme Yok!","")))</f>
        <v/>
      </c>
    </row>
    <row r="136" spans="2:15" s="31" customFormat="1" ht="15" customHeight="1">
      <c r="B136" s="47" t="s">
        <v>128</v>
      </c>
      <c r="C136" s="37" t="s">
        <v>30</v>
      </c>
      <c r="D136" s="48"/>
      <c r="E136" s="48"/>
      <c r="F136" s="48">
        <v>9</v>
      </c>
      <c r="G136" s="48"/>
      <c r="H136" s="48"/>
      <c r="I136" s="48"/>
      <c r="J136" s="48">
        <v>30</v>
      </c>
      <c r="K136" s="48"/>
      <c r="L136" s="48"/>
      <c r="M136" s="38">
        <f t="shared" ref="M136:M137" si="31">IF(SUM(D136:L136)=0,"",IF(SUM(D136:L136)&gt;100,100,SUM(D136:L136)))</f>
        <v>39</v>
      </c>
      <c r="N136" s="42"/>
      <c r="O136" s="44" t="str">
        <f>IF(SUM(D136:L136)&gt;100,"^","")</f>
        <v/>
      </c>
    </row>
    <row r="137" spans="2:15" s="31" customFormat="1" ht="15" customHeight="1">
      <c r="B137" s="49" t="s">
        <v>280</v>
      </c>
      <c r="C137" s="37" t="s">
        <v>50</v>
      </c>
      <c r="D137" s="48"/>
      <c r="E137" s="48"/>
      <c r="F137" s="48">
        <v>4.5</v>
      </c>
      <c r="G137" s="48"/>
      <c r="H137" s="48"/>
      <c r="I137" s="48"/>
      <c r="J137" s="48">
        <v>30</v>
      </c>
      <c r="K137" s="48"/>
      <c r="L137" s="48"/>
      <c r="M137" s="38">
        <f t="shared" si="31"/>
        <v>34.5</v>
      </c>
      <c r="N137" s="50" t="str">
        <f>IF(M136&lt;&gt;M137,".","")</f>
        <v>.</v>
      </c>
      <c r="O137" s="43" t="str">
        <f>IF(SUM(D137:L137)&gt;100,"^","")</f>
        <v/>
      </c>
    </row>
    <row r="138" spans="2:15" s="31" customFormat="1" ht="15" customHeight="1">
      <c r="B138" s="81" t="s">
        <v>276</v>
      </c>
      <c r="C138" s="78" t="s">
        <v>26</v>
      </c>
      <c r="D138" s="79"/>
      <c r="E138" s="79"/>
      <c r="F138" s="79">
        <v>4.5</v>
      </c>
      <c r="G138" s="79"/>
      <c r="H138" s="79"/>
      <c r="I138" s="79"/>
      <c r="J138" s="79">
        <v>30</v>
      </c>
      <c r="K138" s="79"/>
      <c r="L138" s="79"/>
      <c r="M138" s="80">
        <f>IF(SUM(D138:L138)=0,"",IF(SUM(D138:L138)&gt;100,100,SUM(D138:L138)))</f>
        <v>34.5</v>
      </c>
      <c r="N138" s="32" t="str">
        <f>IF(AND(M138&lt;&gt;"",OR(M136&lt;&gt;M137,M137&lt;&gt;M138)),"*","")</f>
        <v>*</v>
      </c>
      <c r="O138" s="45" t="str">
        <f>IF(SUM(D138:L138)=0,"",IF(SUM(D138:L138)&gt;100,"^",IF(SUM(D138:L138)&lt;30,"Ödeme Yok!","")))</f>
        <v/>
      </c>
    </row>
    <row r="139" spans="2:15" ht="3" customHeight="1">
      <c r="B139" s="33"/>
      <c r="C139" s="39"/>
      <c r="D139" s="39"/>
      <c r="E139" s="39"/>
      <c r="F139" s="39"/>
      <c r="G139" s="39"/>
      <c r="H139" s="39"/>
      <c r="I139" s="39"/>
      <c r="J139" s="39"/>
      <c r="K139" s="39"/>
      <c r="L139" s="39"/>
      <c r="M139" s="39"/>
      <c r="N139" s="42"/>
    </row>
    <row r="140" spans="2:15" s="31" customFormat="1" ht="15" customHeight="1">
      <c r="B140" s="47" t="s">
        <v>127</v>
      </c>
      <c r="C140" s="37" t="s">
        <v>30</v>
      </c>
      <c r="D140" s="48"/>
      <c r="E140" s="48"/>
      <c r="F140" s="48">
        <v>16.8</v>
      </c>
      <c r="G140" s="48"/>
      <c r="H140" s="48"/>
      <c r="I140" s="48"/>
      <c r="J140" s="48">
        <v>18.600000000000001</v>
      </c>
      <c r="K140" s="48"/>
      <c r="L140" s="48"/>
      <c r="M140" s="38">
        <f t="shared" ref="M140:M141" si="32">IF(SUM(D140:L140)=0,"",IF(SUM(D140:L140)&gt;100,100,SUM(D140:L140)))</f>
        <v>35.400000000000006</v>
      </c>
      <c r="N140" s="42"/>
      <c r="O140" s="44" t="str">
        <f>IF(SUM(D140:L140)&gt;100,"^","")</f>
        <v/>
      </c>
    </row>
    <row r="141" spans="2:15" s="31" customFormat="1" ht="15" customHeight="1">
      <c r="B141" s="49" t="s">
        <v>281</v>
      </c>
      <c r="C141" s="37" t="s">
        <v>50</v>
      </c>
      <c r="D141" s="48"/>
      <c r="E141" s="48"/>
      <c r="F141" s="48">
        <v>12.35</v>
      </c>
      <c r="G141" s="48"/>
      <c r="H141" s="48"/>
      <c r="I141" s="48"/>
      <c r="J141" s="48">
        <v>18.600000000000001</v>
      </c>
      <c r="K141" s="48"/>
      <c r="L141" s="48"/>
      <c r="M141" s="38">
        <f t="shared" si="32"/>
        <v>30.950000000000003</v>
      </c>
      <c r="N141" s="50" t="str">
        <f>IF(M140&lt;&gt;M141,".","")</f>
        <v>.</v>
      </c>
      <c r="O141" s="43" t="str">
        <f>IF(SUM(D141:L141)&gt;100,"^","")</f>
        <v/>
      </c>
    </row>
    <row r="142" spans="2:15" s="31" customFormat="1" ht="15" customHeight="1">
      <c r="B142" s="81" t="s">
        <v>276</v>
      </c>
      <c r="C142" s="78" t="s">
        <v>26</v>
      </c>
      <c r="D142" s="79"/>
      <c r="E142" s="79"/>
      <c r="F142" s="79">
        <v>12.3</v>
      </c>
      <c r="G142" s="79"/>
      <c r="H142" s="79"/>
      <c r="I142" s="79"/>
      <c r="J142" s="79">
        <v>16.2</v>
      </c>
      <c r="K142" s="79"/>
      <c r="L142" s="79"/>
      <c r="M142" s="80">
        <f>IF(SUM(D142:L142)=0,"",IF(SUM(D142:L142)&gt;100,100,SUM(D142:L142)))</f>
        <v>28.5</v>
      </c>
      <c r="N142" s="32" t="str">
        <f>IF(AND(M142&lt;&gt;"",OR(M140&lt;&gt;M141,M141&lt;&gt;M142)),"*","")</f>
        <v>*</v>
      </c>
      <c r="O142" s="45" t="str">
        <f>IF(SUM(D142:L142)=0,"",IF(SUM(D142:L142)&gt;100,"^",IF(SUM(D142:L142)&lt;30,"Ödeme Yok!","")))</f>
        <v>Ödeme Yok!</v>
      </c>
    </row>
  </sheetData>
  <sheetProtection password="C7B9" sheet="1" objects="1" scenarios="1"/>
  <mergeCells count="7">
    <mergeCell ref="B6:C6"/>
    <mergeCell ref="D6:M6"/>
    <mergeCell ref="B2:H2"/>
    <mergeCell ref="I2:N4"/>
    <mergeCell ref="B3:H3"/>
    <mergeCell ref="B4:H4"/>
    <mergeCell ref="B5:O5"/>
  </mergeCells>
  <dataValidations count="4">
    <dataValidation type="decimal" allowBlank="1" showInputMessage="1" showErrorMessage="1" errorTitle="UYARI" error="Bu alan için 0-30 arası bir puan girebilirsiniz ve ondalık kısmı virgül ile ayrılmalıdır !" sqref="F136:F138 I136:J138 F140:F142 I140:J142 I131:J133 F131:F133 I127:J129 F127:F129 I123:J125 F123:F125 I119:J121 F119:F121 I115:J117 F115:F117 I111:J113 F111:F113 I107:J109 F107:F109 I103:J105 F103:F105 I99:J101 F99:F101 I95:J97 F95:F97 I66:J68 F66:F68 F62:F64 I62:J64 F14:F16 I14:J16 F18:F20 I18:J20 F22:F24 I22:J24 F26:F28 I26:J28 F30:F32 I30:J32 F34:F36 I34:J36 F38:F40 I38:J40 F42:F44 I42:J44 F46:F48 I46:J48 F50:F52 I50:J52 F54:F56 I54:J56 F58:F60 I58:J60 F10:F12 I10:J12 F70:F72 I70:J72 F74:F76 I74:J76 F78:F80 I78:J80 F82:F84 I82:J84 F86:F88 I86:J88 F91:F93 I91:J93">
      <formula1>0</formula1>
      <formula2>30</formula2>
    </dataValidation>
    <dataValidation type="decimal" allowBlank="1" showInputMessage="1" showErrorMessage="1" errorTitle="UYARI" error="Bu alan için 0-15 arası bir puan girebilirsiniz ve ondalık kısmı virgül ile ayrılmalıdır !" sqref="G136:H138 E136:E138 G140:H142 E140:E142 E131:E133 G131:H133 E127:E129 G127:H129 E123:E125 G123:H125 E119:E121 G119:H121 E115:E117 G115:H117 E111:E113 G111:H113 E107:E109 G107:H109 E103:E105 G103:H105 E99:E101 G99:H101 E95:E97 G95:H97 E66:E68 G66:H68 G62:H64 E62:E64 G14:H16 E14:E16 G18:H20 E18:E20 G22:H24 E22:E24 G26:H28 E26:E28 G30:H32 E30:E32 G34:H36 E34:E36 G38:H40 E38:E40 G42:H44 E42:E44 G46:H48 E46:E48 G50:H52 E50:E52 G54:H56 E54:E56 G58:H60 E58:E60 G10:H12 E10:E12 G70:H72 E70:E72 G74:H76 E74:E76 G78:H80 E78:E80 G82:H84 E82:E84 G86:H88 E86:E88 G91:H93 E91:E93">
      <formula1>0</formula1>
      <formula2>15</formula2>
    </dataValidation>
    <dataValidation type="decimal" allowBlank="1" showInputMessage="1" showErrorMessage="1" errorTitle="UYARI" error="Bu alan için 0-20 arası bir puan girebilirsiniz ve ondalık kısmı virgül ile ayrılmalıdır !" sqref="K136:L138 D136:D138 K140:L142 D140:D142 D131:D133 K131:L133 D127:D129 K127:L129 D123:D125 K123:L125 D119:D121 K119:L121 D115:D117 K115:L117 D111:D113 K111:L113 D107:D109 K107:L109 D103:D105 K103:L105 D99:D101 K99:L101 D95:D97 K95:L97 D66:D68 K66:L68 K62:L64 D62:D64 K14:L16 D14:D16 K18:L20 D18:D20 K22:L24 D22:D24 K26:L28 D26:D28 K30:L32 D30:D32 K34:L36 D34:D36 K38:L40 D38:D40 K42:L44 D42:D44 K46:L48 D46:D48 K50:L52 D50:D52 K54:L56 D54:D56 K58:L60 D58:D60 K10:L12 D10:D12 K70:L72 D70:D72 K74:L76 D74:D76 K78:L80 D78:D80 K82:L84 D82:D84 K86:L88 D86:D88 K91:L93 D91:D93">
      <formula1>0</formula1>
      <formula2>20</formula2>
    </dataValidation>
    <dataValidation type="list" allowBlank="1" showInputMessage="1" showErrorMessage="1" promptTitle="unvan" sqref="B136 B140 B131 B127 B123 B119 B115 B111 B107 B103 B99 B95 B66 B62 B14 B18 B22 B26 B30 B34 B38 B42 B46 B50 B54 B58 B10 B70 B74 B78 B82 B86 B91">
      <formula1>unvan!$A$2:$A$7</formula1>
    </dataValidation>
  </dataValidations>
  <pageMargins left="0.39370078740157483" right="0" top="0.39370078740157483" bottom="0.39370078740157483" header="0.31496062992125984" footer="0.31496062992125984"/>
  <pageSetup paperSize="9" orientation="landscape" r:id="rId1"/>
  <drawing r:id="rId2"/>
</worksheet>
</file>

<file path=xl/worksheets/sheet9.xml><?xml version="1.0" encoding="utf-8"?>
<worksheet xmlns="http://schemas.openxmlformats.org/spreadsheetml/2006/main" xmlns:r="http://schemas.openxmlformats.org/officeDocument/2006/relationships">
  <dimension ref="B1:P25"/>
  <sheetViews>
    <sheetView showGridLines="0" showRuler="0" zoomScaleNormal="100" workbookViewId="0">
      <pane ySplit="8" topLeftCell="A9" activePane="bottomLeft" state="frozen"/>
      <selection pane="bottomLeft" activeCell="B6" sqref="B6:C6"/>
    </sheetView>
  </sheetViews>
  <sheetFormatPr defaultRowHeight="15.75"/>
  <cols>
    <col min="1" max="1" width="0.42578125" style="2" customWidth="1"/>
    <col min="2" max="2" width="20.7109375" style="2" customWidth="1"/>
    <col min="3" max="3" width="12.7109375" style="2" customWidth="1"/>
    <col min="4" max="12" width="9.7109375" style="2" customWidth="1"/>
    <col min="13" max="13" width="9.140625" style="2" customWidth="1"/>
    <col min="14" max="14" width="1.5703125" style="23" customWidth="1"/>
    <col min="15" max="15" width="9.42578125" style="2" customWidth="1"/>
    <col min="16" max="16384" width="9.140625" style="2"/>
  </cols>
  <sheetData>
    <row r="1" spans="2:16" ht="9.75" customHeight="1"/>
    <row r="2" spans="2:16" ht="15.75" customHeight="1">
      <c r="B2" s="91" t="s">
        <v>10</v>
      </c>
      <c r="C2" s="92"/>
      <c r="D2" s="92"/>
      <c r="E2" s="92"/>
      <c r="F2" s="92"/>
      <c r="G2" s="92"/>
      <c r="H2" s="92"/>
      <c r="I2" s="93" t="str">
        <f>Anasayfa!B22&amp;"-"&amp;Anasayfa!C22</f>
        <v>1.9-Sağlık Bilimleri Fakültesi</v>
      </c>
      <c r="J2" s="93"/>
      <c r="K2" s="93"/>
      <c r="L2" s="93"/>
      <c r="M2" s="93"/>
      <c r="N2" s="93"/>
      <c r="O2" s="51"/>
    </row>
    <row r="3" spans="2:16" ht="15.75" customHeight="1">
      <c r="B3" s="96" t="s">
        <v>25</v>
      </c>
      <c r="C3" s="97"/>
      <c r="D3" s="97"/>
      <c r="E3" s="97"/>
      <c r="F3" s="97"/>
      <c r="G3" s="97"/>
      <c r="H3" s="97"/>
      <c r="I3" s="94"/>
      <c r="J3" s="94"/>
      <c r="K3" s="94"/>
      <c r="L3" s="94"/>
      <c r="M3" s="94"/>
      <c r="N3" s="94"/>
      <c r="O3" s="52"/>
      <c r="P3" s="5"/>
    </row>
    <row r="4" spans="2:16" ht="15.75" customHeight="1">
      <c r="B4" s="98" t="str">
        <f>Anasayfa!C3</f>
        <v>2019 AKADEMİK TEŞVİK ÖDENEĞİ BAŞVURU SONUÇLARI</v>
      </c>
      <c r="C4" s="99"/>
      <c r="D4" s="99"/>
      <c r="E4" s="99"/>
      <c r="F4" s="99"/>
      <c r="G4" s="99"/>
      <c r="H4" s="99"/>
      <c r="I4" s="95"/>
      <c r="J4" s="95"/>
      <c r="K4" s="95"/>
      <c r="L4" s="95"/>
      <c r="M4" s="95"/>
      <c r="N4" s="95"/>
      <c r="O4" s="53"/>
    </row>
    <row r="5" spans="2:16" ht="13.5" customHeight="1">
      <c r="B5" s="100" t="s">
        <v>122</v>
      </c>
      <c r="C5" s="101"/>
      <c r="D5" s="101"/>
      <c r="E5" s="101"/>
      <c r="F5" s="101"/>
      <c r="G5" s="101"/>
      <c r="H5" s="101"/>
      <c r="I5" s="101"/>
      <c r="J5" s="101"/>
      <c r="K5" s="101"/>
      <c r="L5" s="101"/>
      <c r="M5" s="101"/>
      <c r="N5" s="101"/>
      <c r="O5" s="102"/>
    </row>
    <row r="6" spans="2:16">
      <c r="B6" s="86" t="s">
        <v>123</v>
      </c>
      <c r="C6" s="87"/>
      <c r="D6" s="88" t="s">
        <v>32</v>
      </c>
      <c r="E6" s="89"/>
      <c r="F6" s="89"/>
      <c r="G6" s="89"/>
      <c r="H6" s="89"/>
      <c r="I6" s="89"/>
      <c r="J6" s="89"/>
      <c r="K6" s="89"/>
      <c r="L6" s="89"/>
      <c r="M6" s="90"/>
    </row>
    <row r="7" spans="2:16" s="20" customFormat="1" ht="15" customHeight="1">
      <c r="B7" s="54" t="s">
        <v>55</v>
      </c>
      <c r="C7" s="55" t="s">
        <v>48</v>
      </c>
      <c r="D7" s="56" t="s">
        <v>1</v>
      </c>
      <c r="E7" s="57" t="s">
        <v>2</v>
      </c>
      <c r="F7" s="58" t="s">
        <v>3</v>
      </c>
      <c r="G7" s="59" t="s">
        <v>4</v>
      </c>
      <c r="H7" s="58" t="s">
        <v>5</v>
      </c>
      <c r="I7" s="57" t="s">
        <v>6</v>
      </c>
      <c r="J7" s="58" t="s">
        <v>7</v>
      </c>
      <c r="K7" s="59" t="s">
        <v>8</v>
      </c>
      <c r="L7" s="58" t="s">
        <v>9</v>
      </c>
      <c r="M7" s="35" t="s">
        <v>0</v>
      </c>
      <c r="N7" s="23"/>
      <c r="O7" s="40"/>
    </row>
    <row r="8" spans="2:16" s="24" customFormat="1" ht="15" customHeight="1">
      <c r="B8" s="60" t="s">
        <v>51</v>
      </c>
      <c r="C8" s="61" t="s">
        <v>49</v>
      </c>
      <c r="D8" s="62" t="s">
        <v>45</v>
      </c>
      <c r="E8" s="63" t="s">
        <v>44</v>
      </c>
      <c r="F8" s="64" t="s">
        <v>46</v>
      </c>
      <c r="G8" s="65" t="s">
        <v>44</v>
      </c>
      <c r="H8" s="64" t="s">
        <v>44</v>
      </c>
      <c r="I8" s="63" t="s">
        <v>46</v>
      </c>
      <c r="J8" s="64" t="s">
        <v>46</v>
      </c>
      <c r="K8" s="65" t="s">
        <v>45</v>
      </c>
      <c r="L8" s="64" t="s">
        <v>45</v>
      </c>
      <c r="M8" s="34" t="s">
        <v>31</v>
      </c>
      <c r="N8" s="23"/>
      <c r="O8" s="41" t="s">
        <v>53</v>
      </c>
    </row>
    <row r="9" spans="2:16" s="30" customFormat="1" ht="3" customHeight="1">
      <c r="B9" s="25"/>
      <c r="C9" s="25"/>
      <c r="D9" s="26"/>
      <c r="E9" s="27"/>
      <c r="F9" s="27"/>
      <c r="G9" s="28"/>
      <c r="H9" s="27"/>
      <c r="I9" s="27"/>
      <c r="J9" s="27"/>
      <c r="K9" s="28"/>
      <c r="L9" s="27"/>
      <c r="M9" s="28"/>
      <c r="N9" s="29"/>
    </row>
    <row r="10" spans="2:16" s="31" customFormat="1" ht="15" customHeight="1">
      <c r="B10" s="47" t="s">
        <v>128</v>
      </c>
      <c r="C10" s="37" t="s">
        <v>30</v>
      </c>
      <c r="D10" s="48"/>
      <c r="E10" s="48"/>
      <c r="F10" s="48">
        <v>25.92</v>
      </c>
      <c r="G10" s="48"/>
      <c r="H10" s="48"/>
      <c r="I10" s="48"/>
      <c r="J10" s="48">
        <v>26.25</v>
      </c>
      <c r="K10" s="48"/>
      <c r="L10" s="48"/>
      <c r="M10" s="38">
        <f t="shared" ref="M10:M11" si="0">IF(SUM(D10:L10)=0,"",IF(SUM(D10:L10)&gt;100,100,SUM(D10:L10)))</f>
        <v>52.17</v>
      </c>
      <c r="N10" s="42"/>
      <c r="O10" s="44" t="str">
        <f>IF(SUM(D10:L10)&gt;100,"^","")</f>
        <v/>
      </c>
    </row>
    <row r="11" spans="2:16" s="31" customFormat="1" ht="15" customHeight="1">
      <c r="B11" s="49" t="s">
        <v>129</v>
      </c>
      <c r="C11" s="37" t="s">
        <v>50</v>
      </c>
      <c r="D11" s="48"/>
      <c r="E11" s="48"/>
      <c r="F11" s="48">
        <v>25.92</v>
      </c>
      <c r="G11" s="48"/>
      <c r="H11" s="48"/>
      <c r="I11" s="48"/>
      <c r="J11" s="48">
        <v>25.8</v>
      </c>
      <c r="K11" s="48"/>
      <c r="L11" s="48"/>
      <c r="M11" s="38">
        <f t="shared" si="0"/>
        <v>51.72</v>
      </c>
      <c r="N11" s="50" t="str">
        <f>IF(M10&lt;&gt;M11,".","")</f>
        <v>.</v>
      </c>
      <c r="O11" s="43" t="str">
        <f>IF(SUM(D11:L11)&gt;100,"^","")</f>
        <v/>
      </c>
    </row>
    <row r="12" spans="2:16" s="31" customFormat="1" ht="15" customHeight="1">
      <c r="B12" s="81" t="s">
        <v>132</v>
      </c>
      <c r="C12" s="78" t="s">
        <v>26</v>
      </c>
      <c r="D12" s="79"/>
      <c r="E12" s="79"/>
      <c r="F12" s="79">
        <v>25.92</v>
      </c>
      <c r="G12" s="79"/>
      <c r="H12" s="79"/>
      <c r="I12" s="79"/>
      <c r="J12" s="79">
        <v>9.3000000000000007</v>
      </c>
      <c r="K12" s="79"/>
      <c r="L12" s="79"/>
      <c r="M12" s="80">
        <f>IF(SUM(D12:L12)=0,"",IF(SUM(D12:L12)&gt;100,100,SUM(D12:L12)))</f>
        <v>35.22</v>
      </c>
      <c r="N12" s="32" t="str">
        <f>IF(AND(M12&lt;&gt;"",OR(M10&lt;&gt;M11,M11&lt;&gt;M12)),"*","")</f>
        <v>*</v>
      </c>
      <c r="O12" s="45" t="str">
        <f>IF(SUM(D12:L12)=0,"",IF(SUM(D12:L12)&gt;100,"^",IF(SUM(D12:L12)&lt;30,"Ödeme Yok!","")))</f>
        <v/>
      </c>
    </row>
    <row r="13" spans="2:16" ht="3" customHeight="1">
      <c r="B13" s="33"/>
      <c r="C13" s="39"/>
      <c r="D13" s="39"/>
      <c r="E13" s="39"/>
      <c r="F13" s="39"/>
      <c r="G13" s="39"/>
      <c r="H13" s="39"/>
      <c r="I13" s="39"/>
      <c r="J13" s="39"/>
      <c r="K13" s="39"/>
      <c r="L13" s="39"/>
      <c r="M13" s="39"/>
      <c r="N13" s="42"/>
    </row>
    <row r="14" spans="2:16" s="31" customFormat="1" ht="15" customHeight="1">
      <c r="B14" s="47" t="s">
        <v>127</v>
      </c>
      <c r="C14" s="37" t="s">
        <v>30</v>
      </c>
      <c r="D14" s="48"/>
      <c r="E14" s="48"/>
      <c r="F14" s="48">
        <v>12.45</v>
      </c>
      <c r="G14" s="48"/>
      <c r="H14" s="48"/>
      <c r="I14" s="48"/>
      <c r="J14" s="48">
        <v>30</v>
      </c>
      <c r="K14" s="48"/>
      <c r="L14" s="48"/>
      <c r="M14" s="38">
        <f t="shared" ref="M14:M15" si="1">IF(SUM(D14:L14)=0,"",IF(SUM(D14:L14)&gt;100,100,SUM(D14:L14)))</f>
        <v>42.45</v>
      </c>
      <c r="N14" s="42"/>
      <c r="O14" s="44" t="str">
        <f>IF(SUM(D14:L14)&gt;100,"^","")</f>
        <v/>
      </c>
    </row>
    <row r="15" spans="2:16" s="31" customFormat="1" ht="15" customHeight="1">
      <c r="B15" s="49" t="s">
        <v>130</v>
      </c>
      <c r="C15" s="37" t="s">
        <v>50</v>
      </c>
      <c r="D15" s="48"/>
      <c r="E15" s="48"/>
      <c r="F15" s="48">
        <v>12.45</v>
      </c>
      <c r="G15" s="48"/>
      <c r="H15" s="48"/>
      <c r="I15" s="48"/>
      <c r="J15" s="48">
        <v>30</v>
      </c>
      <c r="K15" s="48"/>
      <c r="L15" s="48"/>
      <c r="M15" s="38">
        <f t="shared" si="1"/>
        <v>42.45</v>
      </c>
      <c r="N15" s="50" t="str">
        <f>IF(M14&lt;&gt;M15,".","")</f>
        <v/>
      </c>
      <c r="O15" s="43" t="str">
        <f>IF(SUM(D15:L15)&gt;100,"^","")</f>
        <v/>
      </c>
    </row>
    <row r="16" spans="2:16" s="31" customFormat="1" ht="15" customHeight="1">
      <c r="B16" s="81" t="s">
        <v>131</v>
      </c>
      <c r="C16" s="78" t="s">
        <v>26</v>
      </c>
      <c r="D16" s="79"/>
      <c r="E16" s="79"/>
      <c r="F16" s="79">
        <v>7.95</v>
      </c>
      <c r="G16" s="79"/>
      <c r="H16" s="79"/>
      <c r="I16" s="79"/>
      <c r="J16" s="79">
        <v>22.8</v>
      </c>
      <c r="K16" s="79"/>
      <c r="L16" s="79"/>
      <c r="M16" s="80">
        <f>IF(SUM(D16:L16)=0,"",IF(SUM(D16:L16)&gt;100,100,SUM(D16:L16)))</f>
        <v>30.75</v>
      </c>
      <c r="N16" s="32" t="str">
        <f>IF(AND(M16&lt;&gt;"",OR(M14&lt;&gt;M15,M15&lt;&gt;M16)),"*","")</f>
        <v>*</v>
      </c>
      <c r="O16" s="45" t="str">
        <f>IF(SUM(D16:L16)=0,"",IF(SUM(D16:L16)&gt;100,"^",IF(SUM(D16:L16)&lt;30,"Ödeme Yok!","")))</f>
        <v/>
      </c>
    </row>
    <row r="17" spans="2:15" ht="3" customHeight="1">
      <c r="B17" s="33"/>
      <c r="C17" s="39"/>
      <c r="D17" s="39"/>
      <c r="E17" s="39"/>
      <c r="F17" s="39"/>
      <c r="G17" s="39"/>
      <c r="H17" s="39"/>
      <c r="I17" s="39"/>
      <c r="J17" s="39"/>
      <c r="K17" s="39"/>
      <c r="L17" s="39"/>
      <c r="M17" s="39"/>
      <c r="N17" s="42"/>
    </row>
    <row r="18" spans="2:15" s="31" customFormat="1" ht="15" customHeight="1">
      <c r="B18" s="47" t="s">
        <v>47</v>
      </c>
      <c r="C18" s="37" t="s">
        <v>30</v>
      </c>
      <c r="D18" s="48"/>
      <c r="E18" s="48"/>
      <c r="F18" s="48">
        <v>30</v>
      </c>
      <c r="G18" s="48"/>
      <c r="H18" s="48"/>
      <c r="I18" s="48"/>
      <c r="J18" s="48">
        <v>25.65</v>
      </c>
      <c r="K18" s="48"/>
      <c r="L18" s="48"/>
      <c r="M18" s="38">
        <f t="shared" ref="M18:M19" si="2">IF(SUM(D18:L18)=0,"",IF(SUM(D18:L18)&gt;100,100,SUM(D18:L18)))</f>
        <v>55.65</v>
      </c>
      <c r="N18" s="42"/>
      <c r="O18" s="44" t="str">
        <f>IF(SUM(D18:L18)&gt;100,"^","")</f>
        <v/>
      </c>
    </row>
    <row r="19" spans="2:15" s="31" customFormat="1" ht="15" customHeight="1">
      <c r="B19" s="49" t="s">
        <v>133</v>
      </c>
      <c r="C19" s="37" t="s">
        <v>50</v>
      </c>
      <c r="D19" s="48"/>
      <c r="E19" s="48"/>
      <c r="F19" s="48">
        <v>30</v>
      </c>
      <c r="G19" s="48"/>
      <c r="H19" s="48"/>
      <c r="I19" s="48"/>
      <c r="J19" s="48">
        <v>26.1</v>
      </c>
      <c r="K19" s="48"/>
      <c r="L19" s="48"/>
      <c r="M19" s="38">
        <f t="shared" si="2"/>
        <v>56.1</v>
      </c>
      <c r="N19" s="50" t="str">
        <f>IF(M18&lt;&gt;M19,".","")</f>
        <v>.</v>
      </c>
      <c r="O19" s="43" t="str">
        <f>IF(SUM(D19:L19)&gt;100,"^","")</f>
        <v/>
      </c>
    </row>
    <row r="20" spans="2:15" s="31" customFormat="1" ht="15" customHeight="1">
      <c r="B20" s="81" t="s">
        <v>131</v>
      </c>
      <c r="C20" s="78" t="s">
        <v>26</v>
      </c>
      <c r="D20" s="79"/>
      <c r="E20" s="79"/>
      <c r="F20" s="79">
        <v>30</v>
      </c>
      <c r="G20" s="79"/>
      <c r="H20" s="79"/>
      <c r="I20" s="79"/>
      <c r="J20" s="79">
        <v>20.399999999999999</v>
      </c>
      <c r="K20" s="79"/>
      <c r="L20" s="79"/>
      <c r="M20" s="80">
        <f>IF(SUM(D20:L20)=0,"",IF(SUM(D20:L20)&gt;100,100,SUM(D20:L20)))</f>
        <v>50.4</v>
      </c>
      <c r="N20" s="32" t="str">
        <f>IF(AND(M20&lt;&gt;"",OR(M18&lt;&gt;M19,M19&lt;&gt;M20)),"*","")</f>
        <v>*</v>
      </c>
      <c r="O20" s="45" t="str">
        <f>IF(SUM(D20:L20)=0,"",IF(SUM(D20:L20)&gt;100,"^",IF(SUM(D20:L20)&lt;30,"Ödeme Yok!","")))</f>
        <v/>
      </c>
    </row>
    <row r="21" spans="2:15" ht="3" customHeight="1">
      <c r="B21" s="33"/>
      <c r="C21" s="39"/>
      <c r="D21" s="39"/>
      <c r="E21" s="39"/>
      <c r="F21" s="39"/>
      <c r="G21" s="39"/>
      <c r="H21" s="39"/>
      <c r="I21" s="39"/>
      <c r="J21" s="39"/>
      <c r="K21" s="39"/>
      <c r="L21" s="39"/>
      <c r="M21" s="39"/>
      <c r="N21" s="42"/>
    </row>
    <row r="22" spans="2:15" s="31" customFormat="1" ht="15" customHeight="1">
      <c r="B22" s="47" t="s">
        <v>47</v>
      </c>
      <c r="C22" s="37" t="s">
        <v>30</v>
      </c>
      <c r="D22" s="48"/>
      <c r="E22" s="48"/>
      <c r="F22" s="48">
        <v>30</v>
      </c>
      <c r="G22" s="48"/>
      <c r="H22" s="48"/>
      <c r="I22" s="48"/>
      <c r="J22" s="48">
        <v>23.85</v>
      </c>
      <c r="K22" s="48"/>
      <c r="L22" s="48"/>
      <c r="M22" s="38">
        <f t="shared" ref="M22:M23" si="3">IF(SUM(D22:L22)=0,"",IF(SUM(D22:L22)&gt;100,100,SUM(D22:L22)))</f>
        <v>53.85</v>
      </c>
      <c r="N22" s="42"/>
      <c r="O22" s="44" t="str">
        <f>IF(SUM(D22:L22)&gt;100,"^","")</f>
        <v/>
      </c>
    </row>
    <row r="23" spans="2:15" s="31" customFormat="1" ht="15" customHeight="1">
      <c r="B23" s="49" t="s">
        <v>134</v>
      </c>
      <c r="C23" s="37" t="s">
        <v>50</v>
      </c>
      <c r="D23" s="48"/>
      <c r="E23" s="48"/>
      <c r="F23" s="48">
        <v>30</v>
      </c>
      <c r="G23" s="48"/>
      <c r="H23" s="48"/>
      <c r="I23" s="48"/>
      <c r="J23" s="48">
        <v>21.15</v>
      </c>
      <c r="K23" s="48"/>
      <c r="L23" s="48"/>
      <c r="M23" s="38">
        <f t="shared" si="3"/>
        <v>51.15</v>
      </c>
      <c r="N23" s="50" t="str">
        <f>IF(M22&lt;&gt;M23,".","")</f>
        <v>.</v>
      </c>
      <c r="O23" s="43" t="str">
        <f>IF(SUM(D23:L23)&gt;100,"^","")</f>
        <v/>
      </c>
    </row>
    <row r="24" spans="2:15" s="31" customFormat="1" ht="15" customHeight="1">
      <c r="B24" s="81" t="s">
        <v>131</v>
      </c>
      <c r="C24" s="78" t="s">
        <v>26</v>
      </c>
      <c r="D24" s="79"/>
      <c r="E24" s="79"/>
      <c r="F24" s="79">
        <v>30</v>
      </c>
      <c r="G24" s="79"/>
      <c r="H24" s="79"/>
      <c r="I24" s="79"/>
      <c r="J24" s="79">
        <v>18.600000000000001</v>
      </c>
      <c r="K24" s="79"/>
      <c r="L24" s="79"/>
      <c r="M24" s="80">
        <f>IF(SUM(D24:L24)=0,"",IF(SUM(D24:L24)&gt;100,100,SUM(D24:L24)))</f>
        <v>48.6</v>
      </c>
      <c r="N24" s="32" t="str">
        <f>IF(AND(M24&lt;&gt;"",OR(M22&lt;&gt;M23,M23&lt;&gt;M24)),"*","")</f>
        <v>*</v>
      </c>
      <c r="O24" s="45" t="str">
        <f>IF(SUM(D24:L24)=0,"",IF(SUM(D24:L24)&gt;100,"^",IF(SUM(D24:L24)&lt;30,"Ödeme Yok!","")))</f>
        <v/>
      </c>
    </row>
    <row r="25" spans="2:15" ht="3" customHeight="1">
      <c r="B25" s="33"/>
      <c r="C25" s="39"/>
      <c r="D25" s="39"/>
      <c r="E25" s="39"/>
      <c r="F25" s="39"/>
      <c r="G25" s="39"/>
      <c r="H25" s="39"/>
      <c r="I25" s="39"/>
      <c r="J25" s="39"/>
      <c r="K25" s="39"/>
      <c r="L25" s="39"/>
      <c r="M25" s="39"/>
      <c r="N25" s="42"/>
    </row>
  </sheetData>
  <sheetProtection password="C7B9" sheet="1" objects="1" scenarios="1"/>
  <mergeCells count="7">
    <mergeCell ref="B6:C6"/>
    <mergeCell ref="D6:M6"/>
    <mergeCell ref="B2:H2"/>
    <mergeCell ref="I2:N4"/>
    <mergeCell ref="B3:H3"/>
    <mergeCell ref="B4:H4"/>
    <mergeCell ref="B5:O5"/>
  </mergeCells>
  <dataValidations count="4">
    <dataValidation type="list" allowBlank="1" showInputMessage="1" showErrorMessage="1" promptTitle="unvan" sqref="B10 B14 B18 B22">
      <formula1>unvan!$A$2:$A$7</formula1>
    </dataValidation>
    <dataValidation type="decimal" allowBlank="1" showInputMessage="1" showErrorMessage="1" errorTitle="UYARI" error="Bu alan için 0-20 arası bir puan girebilirsiniz ve ondalık kısmı virgül ile ayrılmalıdır !" sqref="K10:L12 D10:D12 K14:L16 D14:D16 K18:L20 D18:D20 K22:L24 D22:D24">
      <formula1>0</formula1>
      <formula2>20</formula2>
    </dataValidation>
    <dataValidation type="decimal" allowBlank="1" showInputMessage="1" showErrorMessage="1" errorTitle="UYARI" error="Bu alan için 0-15 arası bir puan girebilirsiniz ve ondalık kısmı virgül ile ayrılmalıdır !" sqref="G10:H12 E10:E12 G14:H16 E14:E16 G18:H20 E18:E20 G22:H24 E22:E24">
      <formula1>0</formula1>
      <formula2>15</formula2>
    </dataValidation>
    <dataValidation type="decimal" allowBlank="1" showInputMessage="1" showErrorMessage="1" errorTitle="UYARI" error="Bu alan için 0-30 arası bir puan girebilirsiniz ve ondalık kısmı virgül ile ayrılmalıdır !" sqref="F10:F12 I10:J12 F14:F16 I14:J16 F18:F20 I18:J20 F22:F24 I22:J24">
      <formula1>0</formula1>
      <formula2>30</formula2>
    </dataValidation>
  </dataValidations>
  <pageMargins left="0.39370078740157483" right="0" top="0.39370078740157483" bottom="0.3937007874015748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24</vt:i4>
      </vt:variant>
    </vt:vector>
  </HeadingPairs>
  <TitlesOfParts>
    <vt:vector size="24" baseType="lpstr">
      <vt:lpstr>Anasayfa</vt:lpstr>
      <vt:lpstr>1.2</vt:lpstr>
      <vt:lpstr>1.3</vt:lpstr>
      <vt:lpstr>1.4</vt:lpstr>
      <vt:lpstr>1.5</vt:lpstr>
      <vt:lpstr>1.6</vt:lpstr>
      <vt:lpstr>1.7</vt:lpstr>
      <vt:lpstr>1.8</vt:lpstr>
      <vt:lpstr>1.9</vt:lpstr>
      <vt:lpstr>1.10</vt:lpstr>
      <vt:lpstr>1.11</vt:lpstr>
      <vt:lpstr>1.12</vt:lpstr>
      <vt:lpstr>1.13</vt:lpstr>
      <vt:lpstr>2.1</vt:lpstr>
      <vt:lpstr>2.2</vt:lpstr>
      <vt:lpstr>2.4</vt:lpstr>
      <vt:lpstr>3.3</vt:lpstr>
      <vt:lpstr>3.4</vt:lpstr>
      <vt:lpstr>3.8</vt:lpstr>
      <vt:lpstr>3.12</vt:lpstr>
      <vt:lpstr>3.13</vt:lpstr>
      <vt:lpstr>4.1</vt:lpstr>
      <vt:lpstr>4.5</vt:lpstr>
      <vt:lpstr>unvan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MSI</dc:creator>
  <cp:lastModifiedBy>MSI</cp:lastModifiedBy>
  <cp:lastPrinted>2020-02-08T11:55:18Z</cp:lastPrinted>
  <dcterms:created xsi:type="dcterms:W3CDTF">2016-12-09T11:39:49Z</dcterms:created>
  <dcterms:modified xsi:type="dcterms:W3CDTF">2020-02-08T12:07:02Z</dcterms:modified>
</cp:coreProperties>
</file>